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 activeTab="2"/>
  </bookViews>
  <sheets>
    <sheet name="Rekapitulace stavby" sheetId="1" r:id="rId1"/>
    <sheet name="10 - Chlazení - Elektromo..." sheetId="2" r:id="rId2"/>
    <sheet name="20 - Chlazení - Rozvaděče" sheetId="3" r:id="rId3"/>
    <sheet name="30 - Remodelling" sheetId="4" r:id="rId4"/>
    <sheet name="40 - Vzduchotechnika" sheetId="5" r:id="rId5"/>
  </sheets>
  <definedNames>
    <definedName name="_xlnm._FilterDatabase" localSheetId="1" hidden="1">'10 - Chlazení - Elektromo...'!$C$119:$K$185</definedName>
    <definedName name="_xlnm._FilterDatabase" localSheetId="2" hidden="1">'20 - Chlazení - Rozvaděče'!$C$117:$K$141</definedName>
    <definedName name="_xlnm._FilterDatabase" localSheetId="3" hidden="1">'30 - Remodelling'!$C$128:$K$224</definedName>
    <definedName name="_xlnm._FilterDatabase" localSheetId="4" hidden="1">'40 - Vzduchotechnika'!$C$120:$K$142</definedName>
    <definedName name="_xlnm.Print_Titles" localSheetId="1">'10 - Chlazení - Elektromo...'!$119:$119</definedName>
    <definedName name="_xlnm.Print_Titles" localSheetId="2">'20 - Chlazení - Rozvaděče'!$117:$117</definedName>
    <definedName name="_xlnm.Print_Titles" localSheetId="3">'30 - Remodelling'!$128:$128</definedName>
    <definedName name="_xlnm.Print_Titles" localSheetId="4">'40 - Vzduchotechnika'!$120:$120</definedName>
    <definedName name="_xlnm.Print_Titles" localSheetId="0">'Rekapitulace stavby'!$92:$92</definedName>
    <definedName name="_xlnm.Print_Area" localSheetId="1">'10 - Chlazení - Elektromo...'!$C$4:$J$76,'10 - Chlazení - Elektromo...'!$C$82:$J$101,'10 - Chlazení - Elektromo...'!$C$107:$K$185</definedName>
    <definedName name="_xlnm.Print_Area" localSheetId="2">'20 - Chlazení - Rozvaděče'!$C$4:$J$76,'20 - Chlazení - Rozvaděče'!$C$82:$J$99,'20 - Chlazení - Rozvaděče'!$C$105:$K$141</definedName>
    <definedName name="_xlnm.Print_Area" localSheetId="3">'30 - Remodelling'!$C$4:$J$76,'30 - Remodelling'!$C$82:$J$110,'30 - Remodelling'!$C$116:$K$224</definedName>
    <definedName name="_xlnm.Print_Area" localSheetId="4">'40 - Vzduchotechnika'!$C$4:$J$76,'40 - Vzduchotechnika'!$C$82:$J$102,'40 - Vzduchotechnika'!$C$108:$K$142</definedName>
    <definedName name="_xlnm.Print_Area" localSheetId="0">'Rekapitulace stavby'!$D$4:$AO$76,'Rekapitulace stavby'!$C$82:$AQ$99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46" i="4"/>
  <c r="BI146"/>
  <c r="BH146"/>
  <c r="BG146"/>
  <c r="BF146"/>
  <c r="T146"/>
  <c r="R146"/>
  <c r="P146"/>
  <c r="BK187"/>
  <c r="BI187"/>
  <c r="BH187"/>
  <c r="BG187"/>
  <c r="BF187"/>
  <c r="T187"/>
  <c r="R187"/>
  <c r="P187"/>
  <c r="BK186"/>
  <c r="BI186"/>
  <c r="BH186"/>
  <c r="BG186"/>
  <c r="BF186"/>
  <c r="T186"/>
  <c r="R186"/>
  <c r="P186"/>
  <c r="BK183" i="2"/>
  <c r="BI183"/>
  <c r="BH183"/>
  <c r="BG183"/>
  <c r="BF183"/>
  <c r="T183"/>
  <c r="R183"/>
  <c r="P183"/>
  <c r="J132" i="5"/>
  <c r="J131"/>
  <c r="J126"/>
  <c r="J187" i="4" l="1"/>
  <c r="BE187" s="1"/>
  <c r="J186"/>
  <c r="BE186" s="1"/>
  <c r="J146"/>
  <c r="BE146" s="1"/>
  <c r="J192"/>
  <c r="J183" i="2"/>
  <c r="BE183" s="1"/>
  <c r="BK140" i="5" l="1"/>
  <c r="BI140"/>
  <c r="BH140"/>
  <c r="BG140"/>
  <c r="BF140"/>
  <c r="T140"/>
  <c r="R140"/>
  <c r="P140"/>
  <c r="J140"/>
  <c r="BE140" s="1"/>
  <c r="BK124"/>
  <c r="BI124"/>
  <c r="BH124"/>
  <c r="BG124"/>
  <c r="BF124"/>
  <c r="T124"/>
  <c r="R124"/>
  <c r="P124"/>
  <c r="J124"/>
  <c r="BE124" s="1"/>
  <c r="J123"/>
  <c r="J125"/>
  <c r="BK184" i="4" l="1"/>
  <c r="BI184"/>
  <c r="BH184"/>
  <c r="BG184"/>
  <c r="BF184"/>
  <c r="T184"/>
  <c r="R184"/>
  <c r="P184"/>
  <c r="J184"/>
  <c r="BE184" s="1"/>
  <c r="BK183"/>
  <c r="BI183"/>
  <c r="BH183"/>
  <c r="BG183"/>
  <c r="BF183"/>
  <c r="T183"/>
  <c r="R183"/>
  <c r="P183"/>
  <c r="J183"/>
  <c r="BE183" s="1"/>
  <c r="BK182"/>
  <c r="BI182"/>
  <c r="BH182"/>
  <c r="BG182"/>
  <c r="BF182"/>
  <c r="T182"/>
  <c r="R182"/>
  <c r="P182"/>
  <c r="J182"/>
  <c r="BE182" s="1"/>
  <c r="BK188"/>
  <c r="BI188"/>
  <c r="BH188"/>
  <c r="BG188"/>
  <c r="BF188"/>
  <c r="T188"/>
  <c r="R188"/>
  <c r="P188"/>
  <c r="J188"/>
  <c r="BE188" s="1"/>
  <c r="BK185"/>
  <c r="BI185"/>
  <c r="BH185"/>
  <c r="BG185"/>
  <c r="BF185"/>
  <c r="T185"/>
  <c r="R185"/>
  <c r="P185"/>
  <c r="J185"/>
  <c r="BE185" s="1"/>
  <c r="BK181"/>
  <c r="BI181"/>
  <c r="BH181"/>
  <c r="BG181"/>
  <c r="BF181"/>
  <c r="T181"/>
  <c r="R181"/>
  <c r="P181"/>
  <c r="J181"/>
  <c r="BE181" s="1"/>
  <c r="BK180" l="1"/>
  <c r="BI180"/>
  <c r="BH180"/>
  <c r="BG180"/>
  <c r="BF180"/>
  <c r="T180"/>
  <c r="R180"/>
  <c r="P180"/>
  <c r="J180"/>
  <c r="BE180" s="1"/>
  <c r="BK179"/>
  <c r="BI179"/>
  <c r="BH179"/>
  <c r="BG179"/>
  <c r="BF179"/>
  <c r="T179"/>
  <c r="R179"/>
  <c r="P179"/>
  <c r="J179"/>
  <c r="BE179" s="1"/>
  <c r="BK178"/>
  <c r="BI178"/>
  <c r="BH178"/>
  <c r="BG178"/>
  <c r="BF178"/>
  <c r="T178"/>
  <c r="R178"/>
  <c r="P178"/>
  <c r="J178"/>
  <c r="BE178" s="1"/>
  <c r="BK177"/>
  <c r="BI177"/>
  <c r="BH177"/>
  <c r="BG177"/>
  <c r="BF177"/>
  <c r="T177"/>
  <c r="R177"/>
  <c r="P177"/>
  <c r="J177"/>
  <c r="BE177" s="1"/>
  <c r="BK176"/>
  <c r="BI176"/>
  <c r="BH176"/>
  <c r="BG176"/>
  <c r="BF176"/>
  <c r="T176"/>
  <c r="R176"/>
  <c r="P176"/>
  <c r="J176"/>
  <c r="BE176" s="1"/>
  <c r="BK175" l="1"/>
  <c r="J175" s="1"/>
  <c r="J103" s="1"/>
  <c r="R175"/>
  <c r="T175"/>
  <c r="P175"/>
  <c r="H160"/>
  <c r="BK148" l="1"/>
  <c r="J37" i="5"/>
  <c r="J36"/>
  <c r="AY98" i="1" s="1"/>
  <c r="J35" i="5"/>
  <c r="AX98" i="1" s="1"/>
  <c r="BI142" i="5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92" s="1"/>
  <c r="J23"/>
  <c r="J21"/>
  <c r="E21"/>
  <c r="J117" s="1"/>
  <c r="J20"/>
  <c r="J18"/>
  <c r="E18"/>
  <c r="F118" s="1"/>
  <c r="J17"/>
  <c r="J15"/>
  <c r="E15"/>
  <c r="F91" s="1"/>
  <c r="J14"/>
  <c r="J12"/>
  <c r="J115" s="1"/>
  <c r="E7"/>
  <c r="E85" s="1"/>
  <c r="J37" i="4"/>
  <c r="J36"/>
  <c r="AY97" i="1" s="1"/>
  <c r="J35" i="4"/>
  <c r="AX97" i="1" s="1"/>
  <c r="BI224" i="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 s="1"/>
  <c r="J23"/>
  <c r="J21"/>
  <c r="E21"/>
  <c r="J91" s="1"/>
  <c r="J20"/>
  <c r="J18"/>
  <c r="E18"/>
  <c r="F126" s="1"/>
  <c r="J17"/>
  <c r="J15"/>
  <c r="E15"/>
  <c r="F91" s="1"/>
  <c r="J14"/>
  <c r="J12"/>
  <c r="J123" s="1"/>
  <c r="E7"/>
  <c r="E119" s="1"/>
  <c r="J37" i="3"/>
  <c r="J36"/>
  <c r="AY96" i="1"/>
  <c r="J35" i="3"/>
  <c r="AX96" i="1" s="1"/>
  <c r="BI141" i="3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92" s="1"/>
  <c r="J23"/>
  <c r="J21"/>
  <c r="E21"/>
  <c r="J114" s="1"/>
  <c r="J20"/>
  <c r="J18"/>
  <c r="E18"/>
  <c r="F115" s="1"/>
  <c r="J17"/>
  <c r="J15"/>
  <c r="E15"/>
  <c r="F91" s="1"/>
  <c r="J14"/>
  <c r="J12"/>
  <c r="J112" s="1"/>
  <c r="E7"/>
  <c r="E85" s="1"/>
  <c r="J37" i="2"/>
  <c r="J36"/>
  <c r="AY95" i="1" s="1"/>
  <c r="J35" i="2"/>
  <c r="AX95" i="1" s="1"/>
  <c r="BI185" i="2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 s="1"/>
  <c r="J23"/>
  <c r="J21"/>
  <c r="E21"/>
  <c r="J91" s="1"/>
  <c r="J20"/>
  <c r="J18"/>
  <c r="E18"/>
  <c r="F117" s="1"/>
  <c r="J17"/>
  <c r="J15"/>
  <c r="E15"/>
  <c r="F116" s="1"/>
  <c r="J14"/>
  <c r="J12"/>
  <c r="J114" s="1"/>
  <c r="E7"/>
  <c r="E85" s="1"/>
  <c r="L90" i="1"/>
  <c r="AM90"/>
  <c r="AM89"/>
  <c r="L89"/>
  <c r="AM87"/>
  <c r="L87"/>
  <c r="L85"/>
  <c r="L84"/>
  <c r="BK182" i="2"/>
  <c r="BK146"/>
  <c r="BK170"/>
  <c r="BK150"/>
  <c r="J140"/>
  <c r="J162"/>
  <c r="AS94" i="1"/>
  <c r="J185" i="2"/>
  <c r="BK174"/>
  <c r="BK130"/>
  <c r="BK136"/>
  <c r="J132" i="3"/>
  <c r="BK138"/>
  <c r="BK126"/>
  <c r="J166" i="4"/>
  <c r="J218"/>
  <c r="BK205"/>
  <c r="BK193"/>
  <c r="J210"/>
  <c r="J162"/>
  <c r="J140"/>
  <c r="BK218"/>
  <c r="BK219"/>
  <c r="J219"/>
  <c r="J169"/>
  <c r="J151"/>
  <c r="BK139" i="5"/>
  <c r="BK125"/>
  <c r="J147" i="2"/>
  <c r="BK140"/>
  <c r="BK162"/>
  <c r="J178"/>
  <c r="J144"/>
  <c r="BK154"/>
  <c r="BK137" i="3"/>
  <c r="BK129"/>
  <c r="J135"/>
  <c r="J153" i="4"/>
  <c r="BK147"/>
  <c r="J138"/>
  <c r="J155"/>
  <c r="BK123" i="5"/>
  <c r="BK126"/>
  <c r="BK132"/>
  <c r="BK156" i="2"/>
  <c r="J123"/>
  <c r="J159"/>
  <c r="BK138"/>
  <c r="J154"/>
  <c r="BK137"/>
  <c r="J179"/>
  <c r="BK163"/>
  <c r="BK185"/>
  <c r="BK168"/>
  <c r="J139"/>
  <c r="BK145"/>
  <c r="BK128"/>
  <c r="J141" i="3"/>
  <c r="J131"/>
  <c r="J128"/>
  <c r="J137"/>
  <c r="J121"/>
  <c r="J149" i="4"/>
  <c r="BK214"/>
  <c r="BK134"/>
  <c r="BK163"/>
  <c r="BK168"/>
  <c r="J194"/>
  <c r="J223"/>
  <c r="BK209"/>
  <c r="BK156"/>
  <c r="J208"/>
  <c r="BK133"/>
  <c r="BK197"/>
  <c r="J156"/>
  <c r="BK203"/>
  <c r="BK173"/>
  <c r="BK164"/>
  <c r="BK138"/>
  <c r="J203"/>
  <c r="J144"/>
  <c r="BK157"/>
  <c r="J139" i="5"/>
  <c r="BK129"/>
  <c r="BK181" i="2"/>
  <c r="J134"/>
  <c r="J143"/>
  <c r="J168"/>
  <c r="BK129"/>
  <c r="J136"/>
  <c r="J163"/>
  <c r="J184"/>
  <c r="BK139"/>
  <c r="J174"/>
  <c r="BK165"/>
  <c r="BK153"/>
  <c r="J138" i="3"/>
  <c r="BK130"/>
  <c r="BK135"/>
  <c r="BK206" i="4"/>
  <c r="J168"/>
  <c r="BK220"/>
  <c r="J172"/>
  <c r="BK202"/>
  <c r="BK159"/>
  <c r="BK154"/>
  <c r="J164"/>
  <c r="J135"/>
  <c r="J214"/>
  <c r="J165"/>
  <c r="BK191"/>
  <c r="BK160"/>
  <c r="BK167"/>
  <c r="J142" i="5"/>
  <c r="BK135"/>
  <c r="BK175" i="2"/>
  <c r="J125"/>
  <c r="BK172"/>
  <c r="J152"/>
  <c r="BK142"/>
  <c r="J130"/>
  <c r="J177"/>
  <c r="BK158" i="4"/>
  <c r="BK192"/>
  <c r="BK204"/>
  <c r="J145"/>
  <c r="J136" i="5"/>
  <c r="J129"/>
  <c r="J170" i="2"/>
  <c r="J156"/>
  <c r="BK164"/>
  <c r="BK157"/>
  <c r="J155"/>
  <c r="J129" i="3"/>
  <c r="BK169" i="4"/>
  <c r="BK161"/>
  <c r="J209"/>
  <c r="BK162"/>
  <c r="J190"/>
  <c r="BK198"/>
  <c r="BK144"/>
  <c r="BK145"/>
  <c r="BK136"/>
  <c r="BK142" i="5"/>
  <c r="J128"/>
  <c r="J135" i="2"/>
  <c r="J146"/>
  <c r="J167"/>
  <c r="J126"/>
  <c r="BK148"/>
  <c r="BK125"/>
  <c r="J138"/>
  <c r="J175"/>
  <c r="BK166"/>
  <c r="J124"/>
  <c r="BK134"/>
  <c r="BK132" i="3"/>
  <c r="BK123"/>
  <c r="J200" i="4"/>
  <c r="BK153"/>
  <c r="BK215"/>
  <c r="BK216"/>
  <c r="BK200"/>
  <c r="J152"/>
  <c r="J167"/>
  <c r="J193"/>
  <c r="BK149"/>
  <c r="BK139"/>
  <c r="J191"/>
  <c r="BK131" i="5"/>
  <c r="BK160" i="2"/>
  <c r="J157"/>
  <c r="BK184"/>
  <c r="J172"/>
  <c r="J131"/>
  <c r="BK135"/>
  <c r="BK127" i="3"/>
  <c r="BK141"/>
  <c r="BK140"/>
  <c r="BK165" i="4"/>
  <c r="BK171"/>
  <c r="J134"/>
  <c r="J216"/>
  <c r="BK137" i="5"/>
  <c r="J165" i="2"/>
  <c r="J161"/>
  <c r="J160"/>
  <c r="J128"/>
  <c r="J158"/>
  <c r="J150"/>
  <c r="BK151"/>
  <c r="BK167"/>
  <c r="BK176"/>
  <c r="J129"/>
  <c r="J130" i="3"/>
  <c r="BK133"/>
  <c r="BK140" i="4"/>
  <c r="J141"/>
  <c r="J158"/>
  <c r="J198"/>
  <c r="BK208"/>
  <c r="J160"/>
  <c r="BK223"/>
  <c r="J150"/>
  <c r="J215"/>
  <c r="BK190"/>
  <c r="J136"/>
  <c r="J204"/>
  <c r="J202"/>
  <c r="BK132"/>
  <c r="BK128" i="5"/>
  <c r="J176" i="2"/>
  <c r="J145"/>
  <c r="BK159"/>
  <c r="BK123"/>
  <c r="BK127"/>
  <c r="J148"/>
  <c r="J153"/>
  <c r="J132"/>
  <c r="BK124"/>
  <c r="BK147"/>
  <c r="BK149"/>
  <c r="J133" i="3"/>
  <c r="BK125"/>
  <c r="BK128"/>
  <c r="J197" i="4"/>
  <c r="J159"/>
  <c r="BK213"/>
  <c r="J171"/>
  <c r="BK150"/>
  <c r="J137" i="5"/>
  <c r="J141"/>
  <c r="BK177" i="2"/>
  <c r="J133"/>
  <c r="J142"/>
  <c r="J171"/>
  <c r="J127"/>
  <c r="BK133"/>
  <c r="J181"/>
  <c r="J149"/>
  <c r="BK161"/>
  <c r="BK141"/>
  <c r="BK178"/>
  <c r="BK169"/>
  <c r="J166"/>
  <c r="BK132"/>
  <c r="BK144"/>
  <c r="J139" i="3"/>
  <c r="J140"/>
  <c r="J126"/>
  <c r="J161" i="4"/>
  <c r="BK155"/>
  <c r="J199"/>
  <c r="J132"/>
  <c r="BK221"/>
  <c r="BK217"/>
  <c r="J206"/>
  <c r="J170"/>
  <c r="J157"/>
  <c r="J133"/>
  <c r="BK224"/>
  <c r="BK196"/>
  <c r="BK194"/>
  <c r="J217"/>
  <c r="BK199"/>
  <c r="BK135"/>
  <c r="BK136" i="5"/>
  <c r="J134"/>
  <c r="BK134"/>
  <c r="J169" i="2"/>
  <c r="BK179"/>
  <c r="J151"/>
  <c r="BK155"/>
  <c r="BK131"/>
  <c r="BK126"/>
  <c r="BK152"/>
  <c r="BK171"/>
  <c r="J182"/>
  <c r="J141"/>
  <c r="BK143"/>
  <c r="J127" i="3"/>
  <c r="BK131"/>
  <c r="BK139"/>
  <c r="BK121"/>
  <c r="J213" i="4"/>
  <c r="BK210"/>
  <c r="J154"/>
  <c r="BK170"/>
  <c r="J196"/>
  <c r="J221"/>
  <c r="J201"/>
  <c r="BK151"/>
  <c r="BK166"/>
  <c r="J164" i="2"/>
  <c r="J137"/>
  <c r="BK158"/>
  <c r="J123" i="3"/>
  <c r="J125"/>
  <c r="J139" i="4"/>
  <c r="BK172"/>
  <c r="BK152"/>
  <c r="J220"/>
  <c r="J173"/>
  <c r="BK141"/>
  <c r="J224"/>
  <c r="BK201"/>
  <c r="J163"/>
  <c r="J205"/>
  <c r="J147"/>
  <c r="BK141" i="5"/>
  <c r="J135"/>
  <c r="BK180" i="2" l="1"/>
  <c r="J180" s="1"/>
  <c r="J100" s="1"/>
  <c r="BK173"/>
  <c r="J173" s="1"/>
  <c r="J99" s="1"/>
  <c r="BK122"/>
  <c r="J122" s="1"/>
  <c r="J98" s="1"/>
  <c r="R133" i="5"/>
  <c r="J148" i="4"/>
  <c r="BE148" s="1"/>
  <c r="T173" i="2"/>
  <c r="BK131" i="4"/>
  <c r="J131" s="1"/>
  <c r="J98" s="1"/>
  <c r="T137"/>
  <c r="P195"/>
  <c r="R207"/>
  <c r="BK137"/>
  <c r="J137" s="1"/>
  <c r="J99" s="1"/>
  <c r="T189"/>
  <c r="P222"/>
  <c r="T131"/>
  <c r="T130" s="1"/>
  <c r="BK189"/>
  <c r="T212"/>
  <c r="T180" i="2"/>
  <c r="P120" i="3"/>
  <c r="P119" s="1"/>
  <c r="P118" s="1"/>
  <c r="AU96" i="1" s="1"/>
  <c r="T143" i="4"/>
  <c r="T142" s="1"/>
  <c r="R212"/>
  <c r="T122" i="2"/>
  <c r="T121" s="1"/>
  <c r="T120" i="3"/>
  <c r="T119"/>
  <c r="T118" s="1"/>
  <c r="R131" i="4"/>
  <c r="BK195"/>
  <c r="J195" s="1"/>
  <c r="J105" s="1"/>
  <c r="BK207"/>
  <c r="J207" s="1"/>
  <c r="J106" s="1"/>
  <c r="T222"/>
  <c r="R122" i="5"/>
  <c r="R120" i="3"/>
  <c r="R119" s="1"/>
  <c r="R118" s="1"/>
  <c r="P143" i="4"/>
  <c r="P142" s="1"/>
  <c r="T195"/>
  <c r="BK222"/>
  <c r="J222" s="1"/>
  <c r="J109" s="1"/>
  <c r="R173" i="2"/>
  <c r="P133" i="5"/>
  <c r="R122" i="2"/>
  <c r="R121" s="1"/>
  <c r="R137" i="4"/>
  <c r="P189"/>
  <c r="P207"/>
  <c r="T122" i="5"/>
  <c r="T133"/>
  <c r="P173" i="2"/>
  <c r="P131" i="4"/>
  <c r="P137"/>
  <c r="R189"/>
  <c r="BK212"/>
  <c r="J212" s="1"/>
  <c r="J108" s="1"/>
  <c r="BK127" i="5"/>
  <c r="J127" s="1"/>
  <c r="J98" s="1"/>
  <c r="BK130"/>
  <c r="J130" s="1"/>
  <c r="J99" s="1"/>
  <c r="BK138"/>
  <c r="J138" s="1"/>
  <c r="J101" s="1"/>
  <c r="P122" i="2"/>
  <c r="P121" s="1"/>
  <c r="R143" i="4"/>
  <c r="R142" s="1"/>
  <c r="P212"/>
  <c r="BK122" i="5"/>
  <c r="R127"/>
  <c r="P130"/>
  <c r="P138"/>
  <c r="R180" i="2"/>
  <c r="P127" i="5"/>
  <c r="R130"/>
  <c r="BK133"/>
  <c r="J133" s="1"/>
  <c r="J100" s="1"/>
  <c r="R138"/>
  <c r="P180" i="2"/>
  <c r="BK120" i="3"/>
  <c r="BK119" s="1"/>
  <c r="BK143" i="4"/>
  <c r="BK142" s="1"/>
  <c r="R195"/>
  <c r="T207"/>
  <c r="R222"/>
  <c r="P122" i="5"/>
  <c r="T127"/>
  <c r="T130"/>
  <c r="T138"/>
  <c r="BE123"/>
  <c r="J91"/>
  <c r="F117"/>
  <c r="E111"/>
  <c r="BE137"/>
  <c r="J118"/>
  <c r="BE135"/>
  <c r="BE126"/>
  <c r="BE139"/>
  <c r="BE142"/>
  <c r="BE128"/>
  <c r="BE131"/>
  <c r="BE136"/>
  <c r="BE141"/>
  <c r="BE134"/>
  <c r="F92"/>
  <c r="BE129"/>
  <c r="J89"/>
  <c r="BE132"/>
  <c r="BE125"/>
  <c r="BE151" i="4"/>
  <c r="BE163"/>
  <c r="BE168"/>
  <c r="J89"/>
  <c r="BE133"/>
  <c r="BE138"/>
  <c r="BE157"/>
  <c r="BE159"/>
  <c r="BE165"/>
  <c r="BE210"/>
  <c r="BE214"/>
  <c r="BE153"/>
  <c r="F92"/>
  <c r="BE150"/>
  <c r="E85"/>
  <c r="J92"/>
  <c r="BE203"/>
  <c r="BE209"/>
  <c r="BE216"/>
  <c r="BE134"/>
  <c r="BE149"/>
  <c r="BE164"/>
  <c r="BE191"/>
  <c r="BE200"/>
  <c r="BE206"/>
  <c r="BE215"/>
  <c r="BE223"/>
  <c r="BE224"/>
  <c r="BE136"/>
  <c r="BE139"/>
  <c r="BE167"/>
  <c r="BE171"/>
  <c r="BE194"/>
  <c r="BE221"/>
  <c r="BE152"/>
  <c r="BE217"/>
  <c r="BE144"/>
  <c r="BE155"/>
  <c r="BE158"/>
  <c r="BE170"/>
  <c r="BE192"/>
  <c r="BE197"/>
  <c r="BE219"/>
  <c r="BE196"/>
  <c r="BE205"/>
  <c r="F125"/>
  <c r="BE135"/>
  <c r="BE140"/>
  <c r="BE147"/>
  <c r="BE154"/>
  <c r="BE156"/>
  <c r="BE160"/>
  <c r="BE161"/>
  <c r="BE173"/>
  <c r="BE190"/>
  <c r="BE193"/>
  <c r="BE199"/>
  <c r="BE218"/>
  <c r="J125"/>
  <c r="BE132"/>
  <c r="BE145"/>
  <c r="BE169"/>
  <c r="BE172"/>
  <c r="BE201"/>
  <c r="BE220"/>
  <c r="BE166"/>
  <c r="BE141"/>
  <c r="BE162"/>
  <c r="BE198"/>
  <c r="BE202"/>
  <c r="BE204"/>
  <c r="BE208"/>
  <c r="BE213"/>
  <c r="J91" i="3"/>
  <c r="F114"/>
  <c r="F92"/>
  <c r="BE133"/>
  <c r="BE129"/>
  <c r="BE121"/>
  <c r="BE128"/>
  <c r="BE131"/>
  <c r="BE132"/>
  <c r="BE138"/>
  <c r="J89"/>
  <c r="J115"/>
  <c r="BE127"/>
  <c r="BE135"/>
  <c r="BE139"/>
  <c r="BE125"/>
  <c r="BE126"/>
  <c r="E108"/>
  <c r="BE123"/>
  <c r="BE130"/>
  <c r="BE137"/>
  <c r="BE140"/>
  <c r="BE141"/>
  <c r="F91" i="2"/>
  <c r="BE138"/>
  <c r="BE139"/>
  <c r="BE141"/>
  <c r="J89"/>
  <c r="BE137"/>
  <c r="BE142"/>
  <c r="BE149"/>
  <c r="BE160"/>
  <c r="BE165"/>
  <c r="BE169"/>
  <c r="BE171"/>
  <c r="BE164"/>
  <c r="BE170"/>
  <c r="E110"/>
  <c r="BE131"/>
  <c r="BE133"/>
  <c r="BE184"/>
  <c r="BE182"/>
  <c r="BE185"/>
  <c r="J116"/>
  <c r="BE124"/>
  <c r="BE125"/>
  <c r="BE128"/>
  <c r="BE135"/>
  <c r="BE143"/>
  <c r="BE159"/>
  <c r="BE162"/>
  <c r="BE168"/>
  <c r="BE172"/>
  <c r="BE181"/>
  <c r="BE127"/>
  <c r="BE129"/>
  <c r="BE155"/>
  <c r="BE157"/>
  <c r="BE166"/>
  <c r="BE167"/>
  <c r="BE175"/>
  <c r="BE176"/>
  <c r="BE179"/>
  <c r="F92"/>
  <c r="J117"/>
  <c r="BE158"/>
  <c r="BE136"/>
  <c r="BE140"/>
  <c r="BE151"/>
  <c r="BE153"/>
  <c r="BE134"/>
  <c r="BE145"/>
  <c r="BE146"/>
  <c r="BE152"/>
  <c r="BE154"/>
  <c r="BE144"/>
  <c r="BE147"/>
  <c r="BE161"/>
  <c r="BE163"/>
  <c r="BE177"/>
  <c r="BE178"/>
  <c r="BE123"/>
  <c r="BE126"/>
  <c r="BE156"/>
  <c r="BE150"/>
  <c r="BE130"/>
  <c r="BE148"/>
  <c r="BE132"/>
  <c r="BE174"/>
  <c r="F37" i="3"/>
  <c r="BD96" i="1" s="1"/>
  <c r="F34" i="4"/>
  <c r="BA97" i="1" s="1"/>
  <c r="F34" i="2"/>
  <c r="BA95" i="1" s="1"/>
  <c r="J34" i="2"/>
  <c r="AW95" i="1" s="1"/>
  <c r="F37" i="2"/>
  <c r="BD95" i="1" s="1"/>
  <c r="F34" i="3"/>
  <c r="BA96" i="1" s="1"/>
  <c r="J34" i="4"/>
  <c r="AW97" i="1" s="1"/>
  <c r="F35" i="4"/>
  <c r="BB97" i="1" s="1"/>
  <c r="F36" i="3"/>
  <c r="BC96" i="1" s="1"/>
  <c r="F37" i="4"/>
  <c r="BD97" i="1" s="1"/>
  <c r="F35" i="3"/>
  <c r="BB96" i="1" s="1"/>
  <c r="F35" i="5"/>
  <c r="BB98" i="1" s="1"/>
  <c r="F34" i="5"/>
  <c r="BA98" i="1" s="1"/>
  <c r="F36" i="2"/>
  <c r="BC95" i="1" s="1"/>
  <c r="F37" i="5"/>
  <c r="BD98" i="1" s="1"/>
  <c r="F36" i="4"/>
  <c r="BC97" i="1" s="1"/>
  <c r="J34" i="3"/>
  <c r="AW96" i="1" s="1"/>
  <c r="J34" i="5"/>
  <c r="AW98" i="1" s="1"/>
  <c r="F35" i="2"/>
  <c r="BB95" i="1" s="1"/>
  <c r="F36" i="5"/>
  <c r="BC98" i="1" s="1"/>
  <c r="R120" i="2" l="1"/>
  <c r="T121" i="5"/>
  <c r="P121"/>
  <c r="AU98" i="1" s="1"/>
  <c r="R121" i="5"/>
  <c r="BK121"/>
  <c r="J121" s="1"/>
  <c r="J96" s="1"/>
  <c r="T120" i="2"/>
  <c r="P120"/>
  <c r="AU95" i="1" s="1"/>
  <c r="J189" i="4"/>
  <c r="J104" s="1"/>
  <c r="BK174"/>
  <c r="J174" s="1"/>
  <c r="J102" s="1"/>
  <c r="P211"/>
  <c r="P174"/>
  <c r="J119" i="3"/>
  <c r="J97" s="1"/>
  <c r="R130" i="4"/>
  <c r="P130"/>
  <c r="J120" i="3"/>
  <c r="J98" s="1"/>
  <c r="J143" i="4"/>
  <c r="J101" s="1"/>
  <c r="BK121" i="2"/>
  <c r="J121" s="1"/>
  <c r="J97" s="1"/>
  <c r="R174" i="4"/>
  <c r="T211"/>
  <c r="R211"/>
  <c r="T174"/>
  <c r="BK211"/>
  <c r="J211" s="1"/>
  <c r="J107" s="1"/>
  <c r="BK130"/>
  <c r="J130" s="1"/>
  <c r="J97" s="1"/>
  <c r="J122" i="5"/>
  <c r="J97" s="1"/>
  <c r="J142" i="4"/>
  <c r="J100" s="1"/>
  <c r="BK118" i="3"/>
  <c r="J118" s="1"/>
  <c r="J96" s="1"/>
  <c r="F33"/>
  <c r="AZ96" i="1" s="1"/>
  <c r="BC94"/>
  <c r="AY94" s="1"/>
  <c r="BA94"/>
  <c r="AW94" s="1"/>
  <c r="AK30" s="1"/>
  <c r="J33" i="3"/>
  <c r="AV96" i="1" s="1"/>
  <c r="AT96" s="1"/>
  <c r="BB94"/>
  <c r="AX94" s="1"/>
  <c r="J33" i="5"/>
  <c r="AV98" i="1" s="1"/>
  <c r="AT98" s="1"/>
  <c r="F33" i="2"/>
  <c r="AZ95" i="1" s="1"/>
  <c r="J33" i="2"/>
  <c r="AV95" i="1" s="1"/>
  <c r="AT95" s="1"/>
  <c r="F33" i="4"/>
  <c r="AZ97" i="1" s="1"/>
  <c r="J33" i="4"/>
  <c r="AV97" i="1" s="1"/>
  <c r="AT97" s="1"/>
  <c r="F33" i="5"/>
  <c r="AZ98" i="1" s="1"/>
  <c r="BD94"/>
  <c r="W33" s="1"/>
  <c r="P129" i="4" l="1"/>
  <c r="AU97" i="1" s="1"/>
  <c r="AU94" s="1"/>
  <c r="T129" i="4"/>
  <c r="R129"/>
  <c r="BK120" i="2"/>
  <c r="J120" s="1"/>
  <c r="J30" s="1"/>
  <c r="AG95" i="1" s="1"/>
  <c r="AN95" s="1"/>
  <c r="BK129" i="4"/>
  <c r="J129" s="1"/>
  <c r="J30" s="1"/>
  <c r="AG97" i="1" s="1"/>
  <c r="J30" i="5"/>
  <c r="AG98" i="1" s="1"/>
  <c r="J30" i="3"/>
  <c r="AG96" i="1" s="1"/>
  <c r="AZ94"/>
  <c r="W29" s="1"/>
  <c r="W31"/>
  <c r="W30"/>
  <c r="W32"/>
  <c r="J39" i="2" l="1"/>
  <c r="J96"/>
  <c r="J39" i="4"/>
  <c r="J39" i="5"/>
  <c r="J96" i="4"/>
  <c r="J39" i="3"/>
  <c r="AN96" i="1"/>
  <c r="AN98"/>
  <c r="AN97"/>
  <c r="AG94"/>
  <c r="AK26" s="1"/>
  <c r="AV94"/>
  <c r="AK29" s="1"/>
  <c r="AK35" l="1"/>
  <c r="AT94"/>
  <c r="AN94" l="1"/>
</calcChain>
</file>

<file path=xl/sharedStrings.xml><?xml version="1.0" encoding="utf-8"?>
<sst xmlns="http://schemas.openxmlformats.org/spreadsheetml/2006/main" count="3310" uniqueCount="640">
  <si>
    <t>Export Komplet</t>
  </si>
  <si>
    <t/>
  </si>
  <si>
    <t>2.0</t>
  </si>
  <si>
    <t>False</t>
  </si>
  <si>
    <t>{44a930cf-6fec-478c-bdca-f57c807b5384}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</si>
  <si>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</si>
  <si>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</si>
  <si>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</si>
  <si>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</si>
  <si>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</si>
  <si>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</si>
  <si>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</si>
  <si>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</si>
  <si>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</si>
  <si>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</si>
  <si>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</si>
  <si>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</si>
  <si>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</si>
  <si>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</si>
  <si>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</si>
  <si>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</si>
  <si>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</si>
  <si>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</si>
  <si>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</si>
  <si>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</si>
  <si>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</si>
  <si>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</si>
  <si>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</si>
  <si>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</si>
  <si>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</si>
  <si>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</si>
  <si>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</si>
  <si>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</si>
  <si>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</si>
  <si>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</si>
  <si>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</si>
  <si>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</si>
  <si>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</si>
  <si>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</si>
  <si>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</si>
  <si>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</si>
  <si>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</si>
  <si>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</si>
  <si>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</si>
  <si>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</si>
  <si>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</si>
  <si>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</si>
  <si>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</si>
  <si>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</si>
  <si>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</si>
  <si>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</si>
  <si>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</si>
  <si>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</si>
  <si>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</si>
  <si>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</si>
  <si>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</si>
  <si>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</si>
  <si>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</si>
  <si>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</si>
  <si>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</si>
  <si>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</si>
  <si>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</si>
  <si>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</si>
  <si>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</si>
  <si>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</si>
  <si>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</si>
  <si>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</si>
  <si>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</si>
  <si>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</si>
  <si>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</si>
  <si>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</si>
  <si>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</si>
  <si>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</si>
  <si>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</si>
  <si>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</si>
  <si>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</t>
  </si>
  <si>
    <t>Chlazení - Elektromontáže</t>
  </si>
  <si>
    <t>STA</t>
  </si>
  <si>
    <t>1</t>
  </si>
  <si>
    <t>{236fce0f-6999-47a0-866e-e56a6b4250fb}</t>
  </si>
  <si>
    <t>2</t>
  </si>
  <si>
    <t>20</t>
  </si>
  <si>
    <t>Chlazení - Rozvaděče</t>
  </si>
  <si>
    <t>{ab4f076b-4ac4-4753-b4e8-40704eaaa2d5}</t>
  </si>
  <si>
    <t>30</t>
  </si>
  <si>
    <t>Remodelling</t>
  </si>
  <si>
    <t>{611c4bff-7900-4840-b3e8-4df0c5a61d85}</t>
  </si>
  <si>
    <t>Vzduchotechnika</t>
  </si>
  <si>
    <t>{560813de-6694-4886-9dfb-2d21664a3a5a}</t>
  </si>
  <si>
    <t>KRYCÍ LIST SOUPISU PRACÍ</t>
  </si>
  <si>
    <t>Objekt:</t>
  </si>
  <si>
    <t>10 - Chlazení - Elektromontáže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</si>
  <si>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</si>
  <si>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</si>
  <si>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</si>
  <si>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</si>
  <si>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</si>
  <si>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</si>
  <si>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</si>
  <si>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</si>
  <si>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</si>
  <si>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</si>
  <si>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</si>
  <si>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</si>
  <si>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</si>
  <si>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</si>
  <si>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</si>
  <si>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</si>
  <si>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</si>
  <si>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</si>
  <si>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</si>
  <si>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</si>
  <si>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</si>
  <si>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</si>
  <si>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</si>
  <si>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</si>
  <si>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</si>
  <si>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</si>
  <si>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</si>
  <si>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</si>
  <si>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741110001</t>
  </si>
  <si>
    <t>Montáž trubek elektroinstalačních s nasunutím nebo našroubováním do krabic plastových tuhých, uložených pevně, vnější Ø přes 16 do 23 mm</t>
  </si>
  <si>
    <t>m</t>
  </si>
  <si>
    <t>16</t>
  </si>
  <si>
    <t>M</t>
  </si>
  <si>
    <t>34571093</t>
  </si>
  <si>
    <t>trubka elektroinstalační tuhá z PVC D 22,1/25 mm, délka 3m</t>
  </si>
  <si>
    <t>32</t>
  </si>
  <si>
    <t>4</t>
  </si>
  <si>
    <t>3</t>
  </si>
  <si>
    <t>742110104</t>
  </si>
  <si>
    <t>Montáž kabelových žlabů včetně příchytek, spojek a vynesení na stávající konstrukce</t>
  </si>
  <si>
    <t>6</t>
  </si>
  <si>
    <t>1000287706</t>
  </si>
  <si>
    <t>Žlab MERKUR 300/100</t>
  </si>
  <si>
    <t>8</t>
  </si>
  <si>
    <t>5</t>
  </si>
  <si>
    <t>1000287704</t>
  </si>
  <si>
    <t>Žlab MERKUR 200/100</t>
  </si>
  <si>
    <t>1000287693</t>
  </si>
  <si>
    <t>Žlab MERKUR 100/50</t>
  </si>
  <si>
    <t>7</t>
  </si>
  <si>
    <t>1000287697</t>
  </si>
  <si>
    <t>Žlab MERKUR 50/50</t>
  </si>
  <si>
    <t>14</t>
  </si>
  <si>
    <t>741110554</t>
  </si>
  <si>
    <t>Montáž lišt a kanálků elektroinstalačních se spojkami, ohyby a rohy a s nasunutím do krabic doplňkové prvky protipožární utěsnění, šířky do 120 mm</t>
  </si>
  <si>
    <t>9</t>
  </si>
  <si>
    <t>59081219</t>
  </si>
  <si>
    <t>manžeta požárně ochranná pro průchod PVC,PP,PE potrubí stěnami a stropy š 63mm D 160mm EI120</t>
  </si>
  <si>
    <t>kus</t>
  </si>
  <si>
    <t>18</t>
  </si>
  <si>
    <t>741920302</t>
  </si>
  <si>
    <t>Ucpávka prostupu kabelového svazku povlakem stěna tl 100 mm zaplnění prostupu z 20% plocha otvoru 0,2 m2 požární odolnost EI 60</t>
  </si>
  <si>
    <t>11</t>
  </si>
  <si>
    <t>ISV.4003973090722</t>
  </si>
  <si>
    <t>Isover Ptotect BSF, intumescentní tmel pro zakrytí obvodu požární ucpávky</t>
  </si>
  <si>
    <t>kg</t>
  </si>
  <si>
    <t>22</t>
  </si>
  <si>
    <t>741120203</t>
  </si>
  <si>
    <t>Montáž vodičů izolovaných měděných bez ukončení uložených volně plných a laněných s PVC pláštěm, bezhalogenových, ohniodolných (CY, CHAH-R(V)) průřezu žíly 25 až 35 mm2</t>
  </si>
  <si>
    <t>24</t>
  </si>
  <si>
    <t>13</t>
  </si>
  <si>
    <t>34142160</t>
  </si>
  <si>
    <t>vodič silový s Cu jádrem 25mm2</t>
  </si>
  <si>
    <t>26</t>
  </si>
  <si>
    <t>741120313</t>
  </si>
  <si>
    <t>Montáž vodič Cu izolovaný plný a laněný s PVC pláštěm žíla 240 až 300 mm2 pevně</t>
  </si>
  <si>
    <t>28</t>
  </si>
  <si>
    <t>15</t>
  </si>
  <si>
    <t>34141121</t>
  </si>
  <si>
    <t>vodič propojovací se zvýšenou odolností jádro Cu lanované izolace pryž plášť pryž chloroprenová 0,6/1kV (1-CHBU) 1x240mm2</t>
  </si>
  <si>
    <t>741120311</t>
  </si>
  <si>
    <t>Montáž vodič Cu izolovaný plný a laněný s PVC pláštěm žíla 150 až 185 mm2 pevně (např. CY, CHAH-V)</t>
  </si>
  <si>
    <t>17</t>
  </si>
  <si>
    <t>34111113</t>
  </si>
  <si>
    <t>kabel silový oheň retardující bezhalogenový bez funkční schopnosti při požáru třída reakce na oheň B2cas1d1a1 jádro Cu 0,6/1kV (1-CXKH-R B2) 1x185mm2</t>
  </si>
  <si>
    <t>34</t>
  </si>
  <si>
    <t>34111112</t>
  </si>
  <si>
    <t>kabel silový oheň retardující bezhalogenový bez funkční schopnosti při požáru třída reakce na oheň B2cas1d1a1 jádro Cu 0,6/1kV (1-CXKH-R B2) 1x150mm2</t>
  </si>
  <si>
    <t>36</t>
  </si>
  <si>
    <t>19</t>
  </si>
  <si>
    <t>741120305</t>
  </si>
  <si>
    <t>Montáž vodič Cu izolovaný plný a laněný s PVC pláštěm žíla 50 až 70 mm2 pevně (např. CY, CHAH-V)</t>
  </si>
  <si>
    <t>38</t>
  </si>
  <si>
    <t>34111107</t>
  </si>
  <si>
    <t>kabel silový oheň retardující bezhalogenový bez funkční schopnosti při požáru třída reakce na oheň B2cas1d1a1 jádro Cu 0,6/1kV (1-CXKH-R B2) 1x70mm2</t>
  </si>
  <si>
    <t>40</t>
  </si>
  <si>
    <t>741122645</t>
  </si>
  <si>
    <t>Montáž kabel Cu plný kulatý žíla 3x4 až 5x50 mm2 uložený pevně (např. CYKY)</t>
  </si>
  <si>
    <t>42</t>
  </si>
  <si>
    <t>34111172</t>
  </si>
  <si>
    <t>kabel silový oheň retardující bezhalogenový bez funkční schopnosti při požáru třída reakce na oheň B2cas1d1a1 jádro Cu 0,6/1kV (1-CXKH-R B2) 5x50mm2</t>
  </si>
  <si>
    <t>44</t>
  </si>
  <si>
    <t>23</t>
  </si>
  <si>
    <t>34111171</t>
  </si>
  <si>
    <t>kabel silový oheň retardující bezhalogenový bez funkční schopnosti při požáru třída reakce na oheň B2cas1d1a1 jádro Cu 0,6/1kV (1-CXKH-R B2) 5x35mm2</t>
  </si>
  <si>
    <t>46</t>
  </si>
  <si>
    <t>34111170</t>
  </si>
  <si>
    <t>kabel silový oheň retardující bezhalogenový bez funkční schopnosti při požáru třída reakce na oheň B2cas1d1a1 jádro Cu 0,6/1kV (1-CXKH-R B2) 5x25mm2</t>
  </si>
  <si>
    <t>48</t>
  </si>
  <si>
    <t>25</t>
  </si>
  <si>
    <t>34111168</t>
  </si>
  <si>
    <t>kabel silový oheň retardující bezhalogenový bez funkční schopnosti při požáru třída reakce na oheň B2cas1d1a1 jádro Cu 0,6/1kV (1-CXKH-R B2) 5x16mm2</t>
  </si>
  <si>
    <t>50</t>
  </si>
  <si>
    <t>34111167</t>
  </si>
  <si>
    <t>kabel silový oheň retardující bezhalogenový bez funkční schopnosti při požáru třída reakce na oheň B2cas1d1a1 jádro Cu 0,6/1kV (1-CXKH-R B2) 5x10mm2</t>
  </si>
  <si>
    <t>52</t>
  </si>
  <si>
    <t>27</t>
  </si>
  <si>
    <t>34111166</t>
  </si>
  <si>
    <t>kabel silový oheň retardující bezhalogenový bez funkční schopnosti při požáru třída reakce na oheň B2cas1d1a1 jádro Cu 0,6/1kV (1-CXKH-R B2) 5x6mm2</t>
  </si>
  <si>
    <t>54</t>
  </si>
  <si>
    <t>34111125</t>
  </si>
  <si>
    <t>kabel silový oheň retardující bezhalogenový bez funkční schopnosti při požáru třída reakce na oheň B2cas1d1a1 jádro Cu 0,6/1kV (1-CXKH-R B2) 3x4mm2</t>
  </si>
  <si>
    <t>56</t>
  </si>
  <si>
    <t>29</t>
  </si>
  <si>
    <t>741122016</t>
  </si>
  <si>
    <t>Montáž kabelů měděných bez ukončení uložených pod omítku plných kulatých (CYKY), počtu a průřezu žil 3x2,5 až 6 mm2</t>
  </si>
  <si>
    <t>58</t>
  </si>
  <si>
    <t>34111036</t>
  </si>
  <si>
    <t>kabel silový s Cu jádrem 1kV 3x2,5mm2</t>
  </si>
  <si>
    <t>60</t>
  </si>
  <si>
    <t>31</t>
  </si>
  <si>
    <t>741122031</t>
  </si>
  <si>
    <t>Montáž kabelů měděných bez ukončení uložených pod omítku plných kulatých (CYKY), počtu a průřezu žil 5x1,5 až 2,5 mm2</t>
  </si>
  <si>
    <t>62</t>
  </si>
  <si>
    <t>34111090</t>
  </si>
  <si>
    <t>kabel silový s Cu jádrem 1kV 5x1,5mm2</t>
  </si>
  <si>
    <t>64</t>
  </si>
  <si>
    <t>33</t>
  </si>
  <si>
    <t>11.038.617</t>
  </si>
  <si>
    <t>Tlačítko total stop pod sklem</t>
  </si>
  <si>
    <t>ks</t>
  </si>
  <si>
    <t>66</t>
  </si>
  <si>
    <t>741130008</t>
  </si>
  <si>
    <t>Ukončení vodičů izolovaných s označením a zapojením v rozváděči nebo na přístroji, průřezu žíly do 35 mm2</t>
  </si>
  <si>
    <t>68</t>
  </si>
  <si>
    <t>35</t>
  </si>
  <si>
    <t>741130052</t>
  </si>
  <si>
    <t>Ukončení vodičů izolovaných s označením a zapojením smršťovací záklopkou nebo páskou bez letování, průřezu žíly do 300 mm2</t>
  </si>
  <si>
    <t>70</t>
  </si>
  <si>
    <t>210220101</t>
  </si>
  <si>
    <t>Montáž hromosvodného vedení svodových vodičů s podpěrami průměru do 10 mm</t>
  </si>
  <si>
    <t>72</t>
  </si>
  <si>
    <t>37</t>
  </si>
  <si>
    <t>10.660.644</t>
  </si>
  <si>
    <t>Drát uzem. AL pr.8 AlMgSi+PVC měkký</t>
  </si>
  <si>
    <t>74</t>
  </si>
  <si>
    <t>210220231</t>
  </si>
  <si>
    <t>Montáž tyčí jímacích délky do 4 m na stojan</t>
  </si>
  <si>
    <t>76</t>
  </si>
  <si>
    <t>39</t>
  </si>
  <si>
    <t>354411240</t>
  </si>
  <si>
    <t>tyč jímací s rovným koncem JR 4,0</t>
  </si>
  <si>
    <t>78</t>
  </si>
  <si>
    <t>10.566.175</t>
  </si>
  <si>
    <t>Tyč JR 5,0 ALMgSi jímací</t>
  </si>
  <si>
    <t>80</t>
  </si>
  <si>
    <t>41</t>
  </si>
  <si>
    <t>1141788</t>
  </si>
  <si>
    <t>OBJIMKA S UCHYTEM PRO JT D40MM</t>
  </si>
  <si>
    <t>KS</t>
  </si>
  <si>
    <t>82</t>
  </si>
  <si>
    <t>210220301</t>
  </si>
  <si>
    <t>Montáž svorek hromosvodných typu SS, SR 03 se 2 šrouby</t>
  </si>
  <si>
    <t>84</t>
  </si>
  <si>
    <t>43</t>
  </si>
  <si>
    <t>354420280</t>
  </si>
  <si>
    <t>svorka křížová SK, pro zemnící drát</t>
  </si>
  <si>
    <t>86</t>
  </si>
  <si>
    <t>354418850</t>
  </si>
  <si>
    <t>svorka spojovací SS</t>
  </si>
  <si>
    <t>88</t>
  </si>
  <si>
    <t>45</t>
  </si>
  <si>
    <t>1142661</t>
  </si>
  <si>
    <t>IZOLAČNÍ TYČ PRO UCHYCENÍ JÍMACÍ TYČE+BETONOVÝ PODSTAVEC, UCHYCENÍ KE CHRÁNĚNÉMU ZAŘÍZENÍ</t>
  </si>
  <si>
    <t>90</t>
  </si>
  <si>
    <t>354419860.1</t>
  </si>
  <si>
    <t>STOJAN PRO JÍMACÍ TYČE +	BETONOVÉ PODSTAVCE A NAPÍNACÍ LANKA</t>
  </si>
  <si>
    <t>92</t>
  </si>
  <si>
    <t>47</t>
  </si>
  <si>
    <t>354419860.5</t>
  </si>
  <si>
    <t>EKVIPOTENCIÁLNÍ SVORKOVNICE</t>
  </si>
  <si>
    <t>94</t>
  </si>
  <si>
    <t>210220401</t>
  </si>
  <si>
    <t>Montáž vedení hromosvodné - štítků k označení svodů</t>
  </si>
  <si>
    <t>96</t>
  </si>
  <si>
    <t>49</t>
  </si>
  <si>
    <t>210220431</t>
  </si>
  <si>
    <t>Montáž vedení hromosvodné - tvarování prvků</t>
  </si>
  <si>
    <t>98</t>
  </si>
  <si>
    <t>1143114</t>
  </si>
  <si>
    <t>PODSTAVEC BETON. 240MM/8,5KG KLIN</t>
  </si>
  <si>
    <t>100</t>
  </si>
  <si>
    <t>HZS</t>
  </si>
  <si>
    <t>Hodinové zúčtovací sazby</t>
  </si>
  <si>
    <t>51</t>
  </si>
  <si>
    <t>HZS2222</t>
  </si>
  <si>
    <t>Hodinové zúčtovací sazby profesí PSV  provádění stavebních instalací elektrikář odborný</t>
  </si>
  <si>
    <t>hod</t>
  </si>
  <si>
    <t>262144</t>
  </si>
  <si>
    <t>102</t>
  </si>
  <si>
    <t>X0010</t>
  </si>
  <si>
    <t>Demontáže stávajících rozvodů a úprava elektroinstalace v rekonstruovaných strojovnách chlazení</t>
  </si>
  <si>
    <t>104</t>
  </si>
  <si>
    <t>53</t>
  </si>
  <si>
    <t>Hod.sazba6</t>
  </si>
  <si>
    <t>Koordinace postupu prací s ost. profesemi</t>
  </si>
  <si>
    <t>106</t>
  </si>
  <si>
    <t>013203000</t>
  </si>
  <si>
    <t>Konstrukční výrobní dokumentace</t>
  </si>
  <si>
    <t>108</t>
  </si>
  <si>
    <t>55</t>
  </si>
  <si>
    <t>580105033</t>
  </si>
  <si>
    <t>Kontrola stavu ochrany před úderem blesku kombinované soustavy přes 8 svodů</t>
  </si>
  <si>
    <t>svod</t>
  </si>
  <si>
    <t>110</t>
  </si>
  <si>
    <t>HZS4211</t>
  </si>
  <si>
    <t>Hodinové zúčtovací sazby ostatních profesí  revizní a kontrolní činnost revizní technik</t>
  </si>
  <si>
    <t>112</t>
  </si>
  <si>
    <t>VRN</t>
  </si>
  <si>
    <t>Vedlejší rozpočtové náklady</t>
  </si>
  <si>
    <t>57</t>
  </si>
  <si>
    <t>X0011</t>
  </si>
  <si>
    <t>Pronájem zdvihacích plošin, lešení konstrukcí</t>
  </si>
  <si>
    <t>den</t>
  </si>
  <si>
    <t>114</t>
  </si>
  <si>
    <t>X0012</t>
  </si>
  <si>
    <t>Provedení závěrečné prohlídky pověřenou organirací TIČR ve smyslu zákona č.250/2021 Sb.</t>
  </si>
  <si>
    <t>kpl</t>
  </si>
  <si>
    <t>116</t>
  </si>
  <si>
    <t>59</t>
  </si>
  <si>
    <t>Hod.sazba5</t>
  </si>
  <si>
    <t>Zabezpečení pracoviště</t>
  </si>
  <si>
    <t>118</t>
  </si>
  <si>
    <t>071002000</t>
  </si>
  <si>
    <t>Provoz investora, třetích osob</t>
  </si>
  <si>
    <t>120</t>
  </si>
  <si>
    <t>20 - Chlazení - Rozvaděče</t>
  </si>
  <si>
    <t xml:space="preserve">    741 - Elektroinstalace - rozvaděče</t>
  </si>
  <si>
    <t>Elektroinstalace - rozvaděče</t>
  </si>
  <si>
    <t>X0013</t>
  </si>
  <si>
    <t>Rozvaděč chladících van -oceloplechová rozvodnice 600x1600x2000 vč. zakrytí, soklu, zákrytu, přívody a vývody spodem, vč. sběrnic, spoj.a pom. materiálu, zámek, schránka na dokumentaci, sokl, IP 43/20</t>
  </si>
  <si>
    <t>komplet</t>
  </si>
  <si>
    <t>1747463046</t>
  </si>
  <si>
    <t>P</t>
  </si>
  <si>
    <t>X0015</t>
  </si>
  <si>
    <t>554045182</t>
  </si>
  <si>
    <t xml:space="preserve">Poznámka k položce:_x000D_
Poznámka k položce: jistič 1000A/3 vč. vypínací cívky  - 1ks, jistič 400A/3 vč, vypínací cívky - 2ks, jistič 200A/3 vč. vypínací cívky -1ks. Jistič 80A/3 vč.vypínací cívky -3ks, jistič 40A/3 vč.vypínací cívky  - 1ks, jistič 40A/3 - 1ks, jistič 20A/3- 1ks, jistič 16A/3 -1ks, jistič 16A/1 - 3ks, jistič 10A/1-2ks, rozvaděčové svorky, svorkovnice a příslušenství. protokol o kusové zkoušce rozvaděče, prohlášení o shodě._x000D_
</t>
  </si>
  <si>
    <t>X0016</t>
  </si>
  <si>
    <t>Jistič 1250A včetně připojení do stávajícího rozvaděče</t>
  </si>
  <si>
    <t>1231699182</t>
  </si>
  <si>
    <t>1249744</t>
  </si>
  <si>
    <t>NAPETOVA SPOUST 230V AC</t>
  </si>
  <si>
    <t>-177806937</t>
  </si>
  <si>
    <t>X0017</t>
  </si>
  <si>
    <t>signalizační kontakty do jističe</t>
  </si>
  <si>
    <t>-944657809</t>
  </si>
  <si>
    <t>X0018</t>
  </si>
  <si>
    <t>MOTOROVÝ POHON</t>
  </si>
  <si>
    <t>724112182</t>
  </si>
  <si>
    <t>1172349</t>
  </si>
  <si>
    <t>ELEKTROMĚR NEPŘÍMÉHO MĚŘENÍ DIGITÁLNÍ</t>
  </si>
  <si>
    <t>-1025297829</t>
  </si>
  <si>
    <t>1168339</t>
  </si>
  <si>
    <t>MĚŘÍCÍ TRANSFORÁTORY PROUDU</t>
  </si>
  <si>
    <t>1993001076</t>
  </si>
  <si>
    <t>X0020</t>
  </si>
  <si>
    <t>DOZBROJENÍ OVLÁDÁNÍ A SIGNALIZAEC STAVU VYPÍNAČE</t>
  </si>
  <si>
    <t>1127867497</t>
  </si>
  <si>
    <t>X0021</t>
  </si>
  <si>
    <t>KABELOVÁ PRŮCHODKA PUJ02</t>
  </si>
  <si>
    <t>-164586262</t>
  </si>
  <si>
    <t>X0022</t>
  </si>
  <si>
    <t>ROZVODNICE PRO ZÁPŮJČKY CHLADÍCÍHO NÁBYTKU</t>
  </si>
  <si>
    <t>-1584096039</t>
  </si>
  <si>
    <t>X0023</t>
  </si>
  <si>
    <t>PŘÍVODY UKONČENÉ ZÁSUVKOU 230V/16A PRO ZÁPŮJČKY CHLADÍCÍHO NÁBYTKU</t>
  </si>
  <si>
    <t>1421882233</t>
  </si>
  <si>
    <t xml:space="preserve">Poznámka k položce:_x000D_
Poznámka k položce:  27ks provizorních zásuvkových vývodů připravených ve třech prostrorech, 8ks - středová ulička vlevo, 8ks středová ulička vpravo, 9ks před zeleninou, včetně kabeláže, provizorních tras a  připo v rozvaděči pro zápůjčky chladícího nábytku._x000D_
</t>
  </si>
  <si>
    <t>405563843</t>
  </si>
  <si>
    <t>-47888760</t>
  </si>
  <si>
    <t>X0024</t>
  </si>
  <si>
    <t>DEMONTÁŽ ROZVODNICE PRO ZÁPŮJČKY CHLADÍCÍHO NÁBYTKU, VČETNĚ PŘÍVODNÍHO VEDENÍ</t>
  </si>
  <si>
    <t>921957787</t>
  </si>
  <si>
    <t>X0025</t>
  </si>
  <si>
    <t>DEMONTÁŽ PROVIZORNÍCH PŘÍVODŮ PRO ZÁPŮJČKY CHLADÍCÍHO NÁBYTKU, VČETNĚ PŘÍVODNÍCH VEDENÍ.</t>
  </si>
  <si>
    <t>-938425254</t>
  </si>
  <si>
    <t>7411111R</t>
  </si>
  <si>
    <t>Montáž</t>
  </si>
  <si>
    <t>870181480</t>
  </si>
  <si>
    <t>30 - Remodelling</t>
  </si>
  <si>
    <t>HSV - Práce a dodávky HSV</t>
  </si>
  <si>
    <t xml:space="preserve">    D1 - Atypické práce HSV</t>
  </si>
  <si>
    <t xml:space="preserve">    997 - Přesun sutě</t>
  </si>
  <si>
    <t xml:space="preserve">    767 - Konstrukce zámečnické</t>
  </si>
  <si>
    <t>M - Montáže zařízení</t>
  </si>
  <si>
    <t xml:space="preserve">    220VD - Atypické elektromontáže</t>
  </si>
  <si>
    <t xml:space="preserve">    133VD - Montáže - potrubí - podlahy</t>
  </si>
  <si>
    <t xml:space="preserve">    741 - Montáže technologických zařízení</t>
  </si>
  <si>
    <t>Ostatní - Ostatní</t>
  </si>
  <si>
    <t xml:space="preserve">    001VD - Zařízení staveniště</t>
  </si>
  <si>
    <t xml:space="preserve">    VRN - Vedlejší rozpočtové náklady</t>
  </si>
  <si>
    <t>HSV</t>
  </si>
  <si>
    <t>Práce a dodávky HSV</t>
  </si>
  <si>
    <t>D1</t>
  </si>
  <si>
    <t>Atypické práce HSV</t>
  </si>
  <si>
    <t>123202004VD</t>
  </si>
  <si>
    <t>Vytvoření motážních prostupů v PUR panelech pro instalace v podhledech</t>
  </si>
  <si>
    <t>m2</t>
  </si>
  <si>
    <t>123202006VD</t>
  </si>
  <si>
    <t>Požární prostupy stěnou pro kabelové svazky</t>
  </si>
  <si>
    <t>123202007VD</t>
  </si>
  <si>
    <t>Vytvoření prostupů skrze stěny a střechu s požární odolností včetně olemování a zaizolování</t>
  </si>
  <si>
    <t>123202333VD</t>
  </si>
  <si>
    <t>Dodání a navaření pochozí protiskluzové folie Monarplan W</t>
  </si>
  <si>
    <t>998014011</t>
  </si>
  <si>
    <t>Přesun hmot pro budovy jednopodlažní z betonových dílců s nezděným pláštěm</t>
  </si>
  <si>
    <t>t</t>
  </si>
  <si>
    <t>997</t>
  </si>
  <si>
    <t>Přesun sutě</t>
  </si>
  <si>
    <t>997013113</t>
  </si>
  <si>
    <t>Vnitrostaveništní doprava suti a vybouraných hmot pro budovy v přes 9 do 12 m s použitím mechanizace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</si>
  <si>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</si>
  <si>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</si>
  <si>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</si>
  <si>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</si>
  <si>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997013631</t>
  </si>
  <si>
    <t>Poplatek za uložení na skládce (skládkovné) stavebního odpadu směsného kód odpadu 17 09 04</t>
  </si>
  <si>
    <t>767</t>
  </si>
  <si>
    <t>Konstrukce zámečnické</t>
  </si>
  <si>
    <t>132VD</t>
  </si>
  <si>
    <t>nosné konstrukce pro montážní lávky, rozvodové  trasy pro technologie včetně statického posouzení, včetně 10% prostřihu</t>
  </si>
  <si>
    <t>143VD</t>
  </si>
  <si>
    <t>144VD</t>
  </si>
  <si>
    <t>montáž nového opláštění strojovna chlazení</t>
  </si>
  <si>
    <t>153200801VD</t>
  </si>
  <si>
    <t>Demontáž atypických ocelových konstr. do 50 kg</t>
  </si>
  <si>
    <t>bm</t>
  </si>
  <si>
    <t>153202001VD</t>
  </si>
  <si>
    <t>Jeřábnické práce</t>
  </si>
  <si>
    <t>153202002VD</t>
  </si>
  <si>
    <t>Ocelové chráničky do prostupů v  betonové podlaze pro instalací k ostrovům</t>
  </si>
  <si>
    <t>153202003VD</t>
  </si>
  <si>
    <t>Zavěšené ocelové kabelové lávky- přemostění pod stropem objektu</t>
  </si>
  <si>
    <t>R 01</t>
  </si>
  <si>
    <t>práce ve výškách pro montáž kabelové lávky</t>
  </si>
  <si>
    <t>R 02</t>
  </si>
  <si>
    <t>ztížená montáž -práce ve výškách ztížený přístup - příplatek - montáž svorníků</t>
  </si>
  <si>
    <t>R 03</t>
  </si>
  <si>
    <t>chemické kotvy</t>
  </si>
  <si>
    <t>153202004VD</t>
  </si>
  <si>
    <t>Jednostrané zábradlí pro servisní lávky ( hilti profily MQ41 pro zábradlí )</t>
  </si>
  <si>
    <t>Pol10</t>
  </si>
  <si>
    <t>hilti profily MQ41 pro stojky zábradlí včetně kotvících prvků</t>
  </si>
  <si>
    <t>153202007VD</t>
  </si>
  <si>
    <t>Pochozí žárově zinkované pororošty včetně fixačních prvků z hilti profilů MQ41</t>
  </si>
  <si>
    <t>153202018VD</t>
  </si>
  <si>
    <t>R 04</t>
  </si>
  <si>
    <t>statické řešení dočasných ocelových konstrukcí</t>
  </si>
  <si>
    <t>153891112VD</t>
  </si>
  <si>
    <t>Pol11</t>
  </si>
  <si>
    <t>nezámrzný přívod vody k jednotlivým venkovním jednotkám z důvodu servisu</t>
  </si>
  <si>
    <t>R 09</t>
  </si>
  <si>
    <t>stěnová příčka panely Kingspan nebo Isopan včetně hyg.lišt,délka 16x3,25m</t>
  </si>
  <si>
    <t>R 11</t>
  </si>
  <si>
    <t>klempířské prvky  pro zakrytí rozvodů v prodejní části v požadované barvě ral  do rozvinu 2,5 m2</t>
  </si>
  <si>
    <t>R 12</t>
  </si>
  <si>
    <t>odpojení a demontáž potrubi včetně deskových výměníků pro ohřev teplé vody.</t>
  </si>
  <si>
    <t>153910006VD</t>
  </si>
  <si>
    <t>Nerezové nájezdové ochrany kotvené do závitových pouzder</t>
  </si>
  <si>
    <t>153910008VD</t>
  </si>
  <si>
    <t>Nerezové nájezdové ochrany členité kotvené do zavitových pouzder</t>
  </si>
  <si>
    <t>Pol12</t>
  </si>
  <si>
    <t>masivní nájezdové zábrany k vysokému stání</t>
  </si>
  <si>
    <t>949221111VD</t>
  </si>
  <si>
    <t>vyztužení stropu po demontáži stěny</t>
  </si>
  <si>
    <t>764202105VD</t>
  </si>
  <si>
    <t>zakrytí potrubí 11,3 m2 + 4 m2 klempířské prvky</t>
  </si>
  <si>
    <t>764203152VD</t>
  </si>
  <si>
    <t>klempířské prvky na zastřesení průstupů do fasády do 5m2</t>
  </si>
  <si>
    <t>998767202</t>
  </si>
  <si>
    <t>Přesun hmot procentní pro zámečnické konstrukce v objektech v přes 6 do 12 m</t>
  </si>
  <si>
    <t>%</t>
  </si>
  <si>
    <t>000000.1</t>
  </si>
  <si>
    <t>000001</t>
  </si>
  <si>
    <t>Spojovací a montážní materiál</t>
  </si>
  <si>
    <t>Montáže zařízení</t>
  </si>
  <si>
    <t>220VD</t>
  </si>
  <si>
    <t>Atypické elektromontáže</t>
  </si>
  <si>
    <t>125202021VD</t>
  </si>
  <si>
    <t>atypické klempířské prvky pro zakrytí kabelových tras</t>
  </si>
  <si>
    <t>125302001VD</t>
  </si>
  <si>
    <t>Revize</t>
  </si>
  <si>
    <t>125302002VD</t>
  </si>
  <si>
    <t>125302003VD</t>
  </si>
  <si>
    <t>Spolupráce při zapojování a zkouškách</t>
  </si>
  <si>
    <t>125810005VD</t>
  </si>
  <si>
    <t>Montáž měděných bezhalogenových kabelů CYKY, CYKYD, CYKYDY, NYM, NYY, YSLY uložených volně</t>
  </si>
  <si>
    <t>133VD</t>
  </si>
  <si>
    <t>Montáže - potrubí - podlahy</t>
  </si>
  <si>
    <t>133120043VD</t>
  </si>
  <si>
    <t>Čištění potrubí protažením, profukováním nebo proplachováním DN 50 včetně prověření kamerou</t>
  </si>
  <si>
    <t>133202001VD</t>
  </si>
  <si>
    <t>Bourání betonové podlahy</t>
  </si>
  <si>
    <t>m3</t>
  </si>
  <si>
    <t>133202002VD</t>
  </si>
  <si>
    <t>Odstranění a likvidace starých odpadů</t>
  </si>
  <si>
    <t>133202003VD</t>
  </si>
  <si>
    <t>Broušení drátkobetonových podlah</t>
  </si>
  <si>
    <t>133202004VD</t>
  </si>
  <si>
    <t>Zapravení betonové podlahy včetně nášlapné vrstvy</t>
  </si>
  <si>
    <t>133202005VD</t>
  </si>
  <si>
    <t>Metakrylátová polymerzálivka pro velmi rychlé vytvrzování za nízkých tepot tl. do 5 mm</t>
  </si>
  <si>
    <t>133202007VD</t>
  </si>
  <si>
    <t>Vyplnění a zalití nepotřebných šachet po rozvodech chlazeni včetně finální podlahy</t>
  </si>
  <si>
    <t>133202013VD</t>
  </si>
  <si>
    <t>Dodání a uložení nových odpadů</t>
  </si>
  <si>
    <t>133202021VD</t>
  </si>
  <si>
    <t>Diamantové řezání drátkobetonu hl. řezu 200mm</t>
  </si>
  <si>
    <t>133202024VD</t>
  </si>
  <si>
    <t>Diamantové jádrové vrtání do průměru 200 mm</t>
  </si>
  <si>
    <t>000000.2</t>
  </si>
  <si>
    <t>přepojení a úprava rozvodů pro reversní osmózu</t>
  </si>
  <si>
    <t>Montáže technologických zařízení</t>
  </si>
  <si>
    <t>220260702VD</t>
  </si>
  <si>
    <t>Montáž kabelového žlabu ocelového a úprava stávajících žlabů pro rozvody technologie</t>
  </si>
  <si>
    <t>122</t>
  </si>
  <si>
    <t>220260704VD</t>
  </si>
  <si>
    <t>Tvarový profilovaný prvek (v RALU ) na horní hranu chlad.a mraz.nábytku pro přichycení navigačních magnetek výška 250mm</t>
  </si>
  <si>
    <t>124</t>
  </si>
  <si>
    <t>000000.3</t>
  </si>
  <si>
    <t>pororošty zinek 1000x600-lávky, včetně 10% prostřihu</t>
  </si>
  <si>
    <t>126</t>
  </si>
  <si>
    <t>Ostatní</t>
  </si>
  <si>
    <t>001VD</t>
  </si>
  <si>
    <t>Zařízení staveniště</t>
  </si>
  <si>
    <t>001000001VD</t>
  </si>
  <si>
    <t>Pronájem lodního kontejneru na materiál, nářadí  3 ks</t>
  </si>
  <si>
    <t>měsíc</t>
  </si>
  <si>
    <t>128</t>
  </si>
  <si>
    <t>001000002VD</t>
  </si>
  <si>
    <t>Pronájem vysokozdvihu po dobu výstavby 2x</t>
  </si>
  <si>
    <t>130</t>
  </si>
  <si>
    <t>001000003VD</t>
  </si>
  <si>
    <t>Pronájem oplocení staveniště oplocenkami. Včetně přesunů.</t>
  </si>
  <si>
    <t>132</t>
  </si>
  <si>
    <t>001000004VD</t>
  </si>
  <si>
    <t>Pronájem mobilních zábran při manipulaci ve výškách a pod zavěšeným břemenem</t>
  </si>
  <si>
    <t>134</t>
  </si>
  <si>
    <t>001000007VD</t>
  </si>
  <si>
    <t>Pronájem kontejnérů na odpad 3 ks po dobu stavby včetně likvidace</t>
  </si>
  <si>
    <t>136</t>
  </si>
  <si>
    <t>001000008VD</t>
  </si>
  <si>
    <t>Pronájem elektrické samohybné plošiny do 12m včetně dopravy dva kusy</t>
  </si>
  <si>
    <t>138</t>
  </si>
  <si>
    <t>001000009VD</t>
  </si>
  <si>
    <t>Pronájem venkovní samohybné plošiny do 18m včetně dopravy</t>
  </si>
  <si>
    <t>140</t>
  </si>
  <si>
    <t>001000010VD</t>
  </si>
  <si>
    <t>Lešení trubkové mobilní výška 5 m</t>
  </si>
  <si>
    <t>142</t>
  </si>
  <si>
    <t>000000.5</t>
  </si>
  <si>
    <t>Terénní úpravy pro zařízení staveniště - kontejnery</t>
  </si>
  <si>
    <t>144</t>
  </si>
  <si>
    <t>124202005VD</t>
  </si>
  <si>
    <t>Průběžný úklid staveniště</t>
  </si>
  <si>
    <t>146</t>
  </si>
  <si>
    <t>124202006VD</t>
  </si>
  <si>
    <t>Úklid mezipodhledů s obtížným přístupem výška do 1m</t>
  </si>
  <si>
    <t>148</t>
  </si>
  <si>
    <t>40 - Vzduchotechnika</t>
  </si>
  <si>
    <t>Pol2</t>
  </si>
  <si>
    <t>Pol3</t>
  </si>
  <si>
    <t>Pol4</t>
  </si>
  <si>
    <t>D2</t>
  </si>
  <si>
    <t>Pol5</t>
  </si>
  <si>
    <t>Pol6</t>
  </si>
  <si>
    <t>D3</t>
  </si>
  <si>
    <t>Pol7</t>
  </si>
  <si>
    <t>Pol8</t>
  </si>
  <si>
    <t>Pol9</t>
  </si>
  <si>
    <t>D5</t>
  </si>
  <si>
    <t>komplexní zkoušky</t>
  </si>
  <si>
    <t>zprovoznění jednotky</t>
  </si>
  <si>
    <t>změření jednotlivých výkonů</t>
  </si>
  <si>
    <t>vyhotovení protokolu o zaregulování</t>
  </si>
  <si>
    <t>ostatní položky</t>
  </si>
  <si>
    <t>Závěsný a spojovací materiál</t>
  </si>
  <si>
    <t>Přesun hmot / zdvižky / Lešení do 5m</t>
  </si>
  <si>
    <t>Doprava</t>
  </si>
  <si>
    <t>MAKRO Černý Most</t>
  </si>
  <si>
    <t>Praha - Černý Most</t>
  </si>
  <si>
    <t>Poznámka k položce:
Poznámka k položce: napájení, řízení chladících van - jistič 80C/3 -1ks, jistič 16D/1 - 50ks, jistič 10C/1 8ks, proudový chránič 25/4p/0,03A - 16ks, prostorová rezerva 12 mod na řídící systé,   rozvaděčové svorky, svorkovnice a příslušenství. protokol o kusové zkoušce rozvaděče, prohlášení o shodě.</t>
  </si>
  <si>
    <t xml:space="preserve">Poznámka k položce:
Poznámka k položce: jistič 125A/3-1ks, jistič 16D/1 - 16ks, proudový chránič 25/4p/0,03A -9ks, rozvaděčové svorky, svorkovnice a příslušenství. protokol o kusové zkoušce rozvaděče, prohlášení o shodě. Provizorní přívodní kabel v délce 50m včetně připojení a ukončení v provizorním rozvaděči
</t>
  </si>
  <si>
    <t>Přepojení Výměníků TUV</t>
  </si>
  <si>
    <t>Rozvody vody z plastů svařované polyfuzně do D 32 mm PN20</t>
  </si>
  <si>
    <t>Ochrana vodovodních trubek izolačními trubicemi</t>
  </si>
  <si>
    <t>Zkouška těsnosti vodovodního potrubí</t>
  </si>
  <si>
    <t>Proplach a dezinfekce vodovodního potrubí</t>
  </si>
  <si>
    <t>Nosný systém potrubí, kotvení</t>
  </si>
  <si>
    <t>ZTI</t>
  </si>
  <si>
    <t>D+M Kulový kohout KK25</t>
  </si>
  <si>
    <t>D+M Ventil rohový RV15 s hadičkou</t>
  </si>
  <si>
    <t>D+M Vypouštěcí kohout VK15</t>
  </si>
  <si>
    <t>Vyvední výpustku</t>
  </si>
  <si>
    <t>Nástěnka závitová K 247 pro baterii G 1/2 s jedním závitem</t>
  </si>
  <si>
    <t>pár</t>
  </si>
  <si>
    <t>Pol1</t>
  </si>
  <si>
    <t>Rozvody havarijního větrání</t>
  </si>
  <si>
    <t>Napojení havarijního větrání na detektor úniku chlazení
 - detektor dodá dodavatel chlazení</t>
  </si>
  <si>
    <t>Pol13</t>
  </si>
  <si>
    <t>Pol14</t>
  </si>
  <si>
    <t>Pol15</t>
  </si>
  <si>
    <t>Pol16</t>
  </si>
  <si>
    <t>Dokumentace pro provedení stavby a dokumentace skutečného provedení</t>
  </si>
  <si>
    <t>nerezvý stůl pod výrobník ledu</t>
  </si>
  <si>
    <t>Dokumentace pro provedení stavby</t>
  </si>
  <si>
    <t xml:space="preserve">demontáž opláštění strojovny </t>
  </si>
  <si>
    <t>145VD</t>
  </si>
  <si>
    <t>demontáž a zpětná montáž zábradlí</t>
  </si>
  <si>
    <t>Výztuhy stávajících konstrukcí včetně statického posudku žárově zinkováno, pro strojovny 1 a 2</t>
  </si>
  <si>
    <t>zaškolení obsluhy</t>
  </si>
  <si>
    <t>Kontola expanzní nádoby, příp. její výměna - strojovna 1 a 2</t>
  </si>
  <si>
    <t>Kontola čerpadla popř. jeho výměna - strojovna 1 a 2</t>
  </si>
  <si>
    <t>Strojovna 1</t>
  </si>
  <si>
    <t>Strojovna 2</t>
  </si>
  <si>
    <t>Strojovna Hala Delivery</t>
  </si>
  <si>
    <t>Ventilátor  230/400V IP55 40°C ax. vent. Potr                  min . 4 500 m3/hod. pro havarijní větrání</t>
  </si>
  <si>
    <t xml:space="preserve"> Kontrola funkčnosti provozního větrání, příp.oprava</t>
  </si>
  <si>
    <t xml:space="preserve"> Kontrola funkčnosti provozního a havarijního větrání,  příp.oprava</t>
  </si>
  <si>
    <t>Rozvaděč trvalého připojení nové technologie -oceloplechová rozvodnice1600x2000x400 vč. zakrytí, soklu, zákrytu, přívody a vývody spodem, vč. sběrnic, spoj.a pom. materiálu, zámek, schránka na dokumentaci, sokl, IP 43/20</t>
  </si>
  <si>
    <t>Osazení ocelových pozinkovaných roznášecích konstrukcí hmotnosti přes 200 kg. Statické posouzení a návrh. Včetně výroby a dopravy,pro strojovny 1, 2 a hala delivery - u Haly delivery uvažována konstrukce ležící přímo na střeše - např. Walraven, HILTY a pod.</t>
  </si>
  <si>
    <t xml:space="preserve">    123 - ZTI</t>
  </si>
  <si>
    <t>D4</t>
  </si>
  <si>
    <t>D1 - Strojovna 1</t>
  </si>
  <si>
    <t>D2 - Strojovna 2</t>
  </si>
  <si>
    <t>D3 - Strojovna Hala Delivery</t>
  </si>
  <si>
    <t>D4 - komplexní zkoušky</t>
  </si>
  <si>
    <t>D5 - ostatní položky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</si>
</sst>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36" fillId="0" borderId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167" fontId="19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0" xfId="0" applyFont="1" applyAlignment="1">
      <alignment vertical="center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0"/>
  <sheetViews>
    <sheetView showGridLines="0" topLeftCell="A19" workbookViewId="0">
      <selection activeCell="BE37" sqref="BE3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7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9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R5" s="16"/>
      <c r="BE5" s="17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80" t="s">
        <v>591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R6" s="16"/>
      <c r="BE6" s="177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77"/>
      <c r="BS7" s="13" t="s">
        <v>6</v>
      </c>
    </row>
    <row r="8" spans="1:74" ht="12" customHeight="1">
      <c r="B8" s="16"/>
      <c r="D8" s="23" t="s">
        <v>18</v>
      </c>
      <c r="K8" s="21" t="s">
        <v>592</v>
      </c>
      <c r="AK8" s="23" t="s">
        <v>19</v>
      </c>
      <c r="AN8" s="161">
        <v>45861</v>
      </c>
      <c r="AR8" s="16"/>
      <c r="BE8" s="177"/>
      <c r="BS8" s="13" t="s">
        <v>6</v>
      </c>
    </row>
    <row r="9" spans="1:74" ht="14.45" customHeight="1">
      <c r="B9" s="16"/>
      <c r="AR9" s="16"/>
      <c r="BE9" s="177"/>
      <c r="BS9" s="13" t="s">
        <v>6</v>
      </c>
    </row>
    <row r="10" spans="1:74" ht="12" customHeight="1">
      <c r="B10" s="16"/>
      <c r="D10" s="23" t="s">
        <v>20</v>
      </c>
      <c r="AK10" s="23" t="s">
        <v>21</v>
      </c>
      <c r="AN10" s="21" t="s">
        <v>1</v>
      </c>
      <c r="AR10" s="16"/>
      <c r="BE10" s="177"/>
      <c r="BS10" s="13" t="s">
        <v>6</v>
      </c>
    </row>
    <row r="11" spans="1:74" ht="18.399999999999999" customHeight="1">
      <c r="B11" s="16"/>
      <c r="E11" s="21" t="s">
        <v>22</v>
      </c>
      <c r="AK11" s="23" t="s">
        <v>23</v>
      </c>
      <c r="AN11" s="21" t="s">
        <v>1</v>
      </c>
      <c r="AR11" s="16"/>
      <c r="BE11" s="177"/>
      <c r="BS11" s="13" t="s">
        <v>6</v>
      </c>
    </row>
    <row r="12" spans="1:74" ht="6.95" customHeight="1">
      <c r="B12" s="16"/>
      <c r="AR12" s="16"/>
      <c r="BE12" s="177"/>
      <c r="BS12" s="13" t="s">
        <v>6</v>
      </c>
    </row>
    <row r="13" spans="1:74" ht="12" customHeight="1">
      <c r="B13" s="16"/>
      <c r="D13" s="23" t="s">
        <v>24</v>
      </c>
      <c r="AK13" s="23" t="s">
        <v>21</v>
      </c>
      <c r="AN13" s="25" t="s">
        <v>25</v>
      </c>
      <c r="AR13" s="16"/>
      <c r="BE13" s="177"/>
      <c r="BS13" s="13" t="s">
        <v>6</v>
      </c>
    </row>
    <row r="14" spans="1:74" ht="12.75">
      <c r="B14" s="16"/>
      <c r="E14" s="181" t="s">
        <v>25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3" t="s">
        <v>23</v>
      </c>
      <c r="AN14" s="25" t="s">
        <v>25</v>
      </c>
      <c r="AR14" s="16"/>
      <c r="BE14" s="177"/>
      <c r="BS14" s="13" t="s">
        <v>6</v>
      </c>
    </row>
    <row r="15" spans="1:74" ht="6.95" customHeight="1">
      <c r="B15" s="16"/>
      <c r="AR15" s="16"/>
      <c r="BE15" s="177"/>
      <c r="BS15" s="13" t="s">
        <v>3</v>
      </c>
    </row>
    <row r="16" spans="1:74" ht="12" customHeight="1">
      <c r="B16" s="16"/>
      <c r="D16" s="23" t="s">
        <v>26</v>
      </c>
      <c r="AK16" s="23" t="s">
        <v>21</v>
      </c>
      <c r="AN16" s="21" t="s">
        <v>1</v>
      </c>
      <c r="AR16" s="16"/>
      <c r="BE16" s="177"/>
      <c r="BS16" s="13" t="s">
        <v>3</v>
      </c>
    </row>
    <row r="17" spans="2:71" ht="18.399999999999999" customHeight="1">
      <c r="B17" s="16"/>
      <c r="E17" s="21" t="s">
        <v>22</v>
      </c>
      <c r="AK17" s="23" t="s">
        <v>23</v>
      </c>
      <c r="AN17" s="21" t="s">
        <v>1</v>
      </c>
      <c r="AR17" s="16"/>
      <c r="BE17" s="177"/>
      <c r="BS17" s="13" t="s">
        <v>27</v>
      </c>
    </row>
    <row r="18" spans="2:71" ht="6.95" customHeight="1">
      <c r="B18" s="16"/>
      <c r="AR18" s="16"/>
      <c r="BE18" s="177"/>
      <c r="BS18" s="13" t="s">
        <v>6</v>
      </c>
    </row>
    <row r="19" spans="2:71" ht="12" customHeight="1">
      <c r="B19" s="16"/>
      <c r="D19" s="23" t="s">
        <v>28</v>
      </c>
      <c r="AK19" s="23" t="s">
        <v>21</v>
      </c>
      <c r="AN19" s="21" t="s">
        <v>1</v>
      </c>
      <c r="AR19" s="16"/>
      <c r="BE19" s="177"/>
      <c r="BS19" s="13" t="s">
        <v>6</v>
      </c>
    </row>
    <row r="20" spans="2:71" ht="18.399999999999999" customHeight="1">
      <c r="B20" s="16"/>
      <c r="E20" s="21" t="s">
        <v>22</v>
      </c>
      <c r="AK20" s="23" t="s">
        <v>23</v>
      </c>
      <c r="AN20" s="21" t="s">
        <v>1</v>
      </c>
      <c r="AR20" s="16"/>
      <c r="BE20" s="177"/>
      <c r="BS20" s="13" t="s">
        <v>27</v>
      </c>
    </row>
    <row r="21" spans="2:71" ht="6.95" customHeight="1">
      <c r="B21" s="16"/>
      <c r="AR21" s="16"/>
      <c r="BE21" s="177"/>
    </row>
    <row r="22" spans="2:71" ht="12" customHeight="1">
      <c r="B22" s="16"/>
      <c r="D22" s="23" t="s">
        <v>29</v>
      </c>
      <c r="AR22" s="16"/>
      <c r="BE22" s="177"/>
    </row>
    <row r="23" spans="2:71" ht="16.5" customHeight="1">
      <c r="B23" s="16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6"/>
      <c r="BE23" s="177"/>
    </row>
    <row r="24" spans="2:71" ht="6.95" customHeight="1">
      <c r="B24" s="16"/>
      <c r="AR24" s="16"/>
      <c r="BE24" s="17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7"/>
    </row>
    <row r="26" spans="2:71" s="1" customFormat="1" ht="25.9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4">
        <f>ROUND(AG94,2)</f>
        <v>0</v>
      </c>
      <c r="AL26" s="185"/>
      <c r="AM26" s="185"/>
      <c r="AN26" s="185"/>
      <c r="AO26" s="185"/>
      <c r="AR26" s="28"/>
      <c r="BE26" s="177"/>
    </row>
    <row r="27" spans="2:71" s="1" customFormat="1" ht="6.95" customHeight="1">
      <c r="B27" s="28"/>
      <c r="AR27" s="28"/>
      <c r="BE27" s="177"/>
    </row>
    <row r="28" spans="2:71" s="1" customFormat="1" ht="12.75">
      <c r="B28" s="28"/>
      <c r="L28" s="186" t="s">
        <v>31</v>
      </c>
      <c r="M28" s="186"/>
      <c r="N28" s="186"/>
      <c r="O28" s="186"/>
      <c r="P28" s="186"/>
      <c r="W28" s="186" t="s">
        <v>32</v>
      </c>
      <c r="X28" s="186"/>
      <c r="Y28" s="186"/>
      <c r="Z28" s="186"/>
      <c r="AA28" s="186"/>
      <c r="AB28" s="186"/>
      <c r="AC28" s="186"/>
      <c r="AD28" s="186"/>
      <c r="AE28" s="186"/>
      <c r="AK28" s="186" t="s">
        <v>33</v>
      </c>
      <c r="AL28" s="186"/>
      <c r="AM28" s="186"/>
      <c r="AN28" s="186"/>
      <c r="AO28" s="186"/>
      <c r="AR28" s="28"/>
      <c r="BE28" s="177"/>
    </row>
    <row r="29" spans="2:71" s="2" customFormat="1" ht="14.45" customHeight="1">
      <c r="B29" s="32"/>
      <c r="D29" s="23" t="s">
        <v>34</v>
      </c>
      <c r="F29" s="23" t="s">
        <v>35</v>
      </c>
      <c r="L29" s="171">
        <v>0.21</v>
      </c>
      <c r="M29" s="170"/>
      <c r="N29" s="170"/>
      <c r="O29" s="170"/>
      <c r="P29" s="170"/>
      <c r="W29" s="169">
        <f>ROUND(AZ94, 2)</f>
        <v>0</v>
      </c>
      <c r="X29" s="170"/>
      <c r="Y29" s="170"/>
      <c r="Z29" s="170"/>
      <c r="AA29" s="170"/>
      <c r="AB29" s="170"/>
      <c r="AC29" s="170"/>
      <c r="AD29" s="170"/>
      <c r="AE29" s="170"/>
      <c r="AK29" s="169">
        <f>ROUND(AV94, 2)</f>
        <v>0</v>
      </c>
      <c r="AL29" s="170"/>
      <c r="AM29" s="170"/>
      <c r="AN29" s="170"/>
      <c r="AO29" s="170"/>
      <c r="AR29" s="32"/>
      <c r="BE29" s="178"/>
    </row>
    <row r="30" spans="2:71" s="2" customFormat="1" ht="14.45" customHeight="1">
      <c r="B30" s="32"/>
      <c r="F30" s="23" t="s">
        <v>36</v>
      </c>
      <c r="L30" s="171">
        <v>0.12</v>
      </c>
      <c r="M30" s="170"/>
      <c r="N30" s="170"/>
      <c r="O30" s="170"/>
      <c r="P30" s="170"/>
      <c r="W30" s="169">
        <f>ROUND(BA94, 2)</f>
        <v>0</v>
      </c>
      <c r="X30" s="170"/>
      <c r="Y30" s="170"/>
      <c r="Z30" s="170"/>
      <c r="AA30" s="170"/>
      <c r="AB30" s="170"/>
      <c r="AC30" s="170"/>
      <c r="AD30" s="170"/>
      <c r="AE30" s="170"/>
      <c r="AK30" s="169">
        <f>ROUND(AW94, 2)</f>
        <v>0</v>
      </c>
      <c r="AL30" s="170"/>
      <c r="AM30" s="170"/>
      <c r="AN30" s="170"/>
      <c r="AO30" s="170"/>
      <c r="AR30" s="32"/>
      <c r="BE30" s="178"/>
    </row>
    <row r="31" spans="2:71" s="2" customFormat="1" ht="14.45" hidden="1" customHeight="1">
      <c r="B31" s="32"/>
      <c r="F31" s="23" t="s">
        <v>37</v>
      </c>
      <c r="L31" s="171">
        <v>0.21</v>
      </c>
      <c r="M31" s="170"/>
      <c r="N31" s="170"/>
      <c r="O31" s="170"/>
      <c r="P31" s="170"/>
      <c r="W31" s="169">
        <f>ROUND(BB94, 2)</f>
        <v>0</v>
      </c>
      <c r="X31" s="170"/>
      <c r="Y31" s="170"/>
      <c r="Z31" s="170"/>
      <c r="AA31" s="170"/>
      <c r="AB31" s="170"/>
      <c r="AC31" s="170"/>
      <c r="AD31" s="170"/>
      <c r="AE31" s="170"/>
      <c r="AK31" s="169">
        <v>0</v>
      </c>
      <c r="AL31" s="170"/>
      <c r="AM31" s="170"/>
      <c r="AN31" s="170"/>
      <c r="AO31" s="170"/>
      <c r="AR31" s="32"/>
      <c r="BE31" s="178"/>
    </row>
    <row r="32" spans="2:71" s="2" customFormat="1" ht="14.45" hidden="1" customHeight="1">
      <c r="B32" s="32"/>
      <c r="F32" s="23" t="s">
        <v>38</v>
      </c>
      <c r="L32" s="171">
        <v>0.12</v>
      </c>
      <c r="M32" s="170"/>
      <c r="N32" s="170"/>
      <c r="O32" s="170"/>
      <c r="P32" s="170"/>
      <c r="W32" s="169">
        <f>ROUND(BC94, 2)</f>
        <v>0</v>
      </c>
      <c r="X32" s="170"/>
      <c r="Y32" s="170"/>
      <c r="Z32" s="170"/>
      <c r="AA32" s="170"/>
      <c r="AB32" s="170"/>
      <c r="AC32" s="170"/>
      <c r="AD32" s="170"/>
      <c r="AE32" s="170"/>
      <c r="AK32" s="169">
        <v>0</v>
      </c>
      <c r="AL32" s="170"/>
      <c r="AM32" s="170"/>
      <c r="AN32" s="170"/>
      <c r="AO32" s="170"/>
      <c r="AR32" s="32"/>
      <c r="BE32" s="178"/>
    </row>
    <row r="33" spans="2:57" s="2" customFormat="1" ht="14.45" hidden="1" customHeight="1">
      <c r="B33" s="32"/>
      <c r="F33" s="23" t="s">
        <v>39</v>
      </c>
      <c r="L33" s="171">
        <v>0</v>
      </c>
      <c r="M33" s="170"/>
      <c r="N33" s="170"/>
      <c r="O33" s="170"/>
      <c r="P33" s="170"/>
      <c r="W33" s="169">
        <f>ROUND(BD94, 2)</f>
        <v>0</v>
      </c>
      <c r="X33" s="170"/>
      <c r="Y33" s="170"/>
      <c r="Z33" s="170"/>
      <c r="AA33" s="170"/>
      <c r="AB33" s="170"/>
      <c r="AC33" s="170"/>
      <c r="AD33" s="170"/>
      <c r="AE33" s="170"/>
      <c r="AK33" s="169">
        <v>0</v>
      </c>
      <c r="AL33" s="170"/>
      <c r="AM33" s="170"/>
      <c r="AN33" s="170"/>
      <c r="AO33" s="170"/>
      <c r="AR33" s="32"/>
      <c r="BE33" s="178"/>
    </row>
    <row r="34" spans="2:57" s="1" customFormat="1" ht="6.95" customHeight="1">
      <c r="B34" s="28"/>
      <c r="AR34" s="28"/>
      <c r="BE34" s="177"/>
    </row>
    <row r="35" spans="2:57" s="1" customFormat="1" ht="25.9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75" t="s">
        <v>42</v>
      </c>
      <c r="Y35" s="173"/>
      <c r="Z35" s="173"/>
      <c r="AA35" s="173"/>
      <c r="AB35" s="173"/>
      <c r="AC35" s="35"/>
      <c r="AD35" s="35"/>
      <c r="AE35" s="35"/>
      <c r="AF35" s="35"/>
      <c r="AG35" s="35"/>
      <c r="AH35" s="35"/>
      <c r="AI35" s="35"/>
      <c r="AJ35" s="35"/>
      <c r="AK35" s="172">
        <f>SUM(AK26:AK33)</f>
        <v>0</v>
      </c>
      <c r="AL35" s="173"/>
      <c r="AM35" s="173"/>
      <c r="AN35" s="173"/>
      <c r="AO35" s="174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49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>
        <f>K5</f>
        <v>0</v>
      </c>
      <c r="AR84" s="44"/>
    </row>
    <row r="85" spans="1:91" s="4" customFormat="1" ht="36.950000000000003" customHeight="1">
      <c r="B85" s="45"/>
      <c r="C85" s="46" t="s">
        <v>15</v>
      </c>
      <c r="L85" s="189" t="str">
        <f>K6</f>
        <v>MAKRO Černý Most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47" t="str">
        <f>IF(K8="","",K8)</f>
        <v>Praha - Černý Most</v>
      </c>
      <c r="AI87" s="23" t="s">
        <v>19</v>
      </c>
      <c r="AM87" s="191">
        <f>IF(AN8= "","",AN8)</f>
        <v>45861</v>
      </c>
      <c r="AN87" s="191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20</v>
      </c>
      <c r="L89" s="3" t="str">
        <f>IF(E11= "","",E11)</f>
        <v xml:space="preserve"> </v>
      </c>
      <c r="AI89" s="23" t="s">
        <v>26</v>
      </c>
      <c r="AM89" s="192" t="str">
        <f>IF(E17="","",E17)</f>
        <v xml:space="preserve"> </v>
      </c>
      <c r="AN89" s="193"/>
      <c r="AO89" s="193"/>
      <c r="AP89" s="193"/>
      <c r="AR89" s="28"/>
      <c r="AS89" s="197" t="s">
        <v>50</v>
      </c>
      <c r="AT89" s="19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24</v>
      </c>
      <c r="L90" s="3" t="str">
        <f>IF(E14= "Vyplň údaj","",E14)</f>
        <v/>
      </c>
      <c r="AI90" s="23" t="s">
        <v>28</v>
      </c>
      <c r="AM90" s="192" t="str">
        <f>IF(E20="","",E20)</f>
        <v xml:space="preserve"> </v>
      </c>
      <c r="AN90" s="193"/>
      <c r="AO90" s="193"/>
      <c r="AP90" s="193"/>
      <c r="AR90" s="28"/>
      <c r="AS90" s="199"/>
      <c r="AT90" s="200"/>
      <c r="BD90" s="52"/>
    </row>
    <row r="91" spans="1:91" s="1" customFormat="1" ht="10.9" customHeight="1">
      <c r="B91" s="28"/>
      <c r="AR91" s="28"/>
      <c r="AS91" s="199"/>
      <c r="AT91" s="200"/>
      <c r="BD91" s="52"/>
    </row>
    <row r="92" spans="1:91" s="1" customFormat="1" ht="29.25" customHeight="1">
      <c r="B92" s="28"/>
      <c r="C92" s="201" t="s">
        <v>51</v>
      </c>
      <c r="D92" s="202"/>
      <c r="E92" s="202"/>
      <c r="F92" s="202"/>
      <c r="G92" s="202"/>
      <c r="H92" s="53"/>
      <c r="I92" s="204" t="s">
        <v>52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3" t="s">
        <v>53</v>
      </c>
      <c r="AH92" s="202"/>
      <c r="AI92" s="202"/>
      <c r="AJ92" s="202"/>
      <c r="AK92" s="202"/>
      <c r="AL92" s="202"/>
      <c r="AM92" s="202"/>
      <c r="AN92" s="204" t="s">
        <v>54</v>
      </c>
      <c r="AO92" s="202"/>
      <c r="AP92" s="205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4">
        <f>ROUND(SUM(AG95:AG98),2)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3" t="s">
        <v>1</v>
      </c>
      <c r="AR94" s="59"/>
      <c r="AS94" s="64">
        <f>ROUND(SUM(AS95:AS98),2)</f>
        <v>0</v>
      </c>
      <c r="AT94" s="65">
        <f>ROUND(SUM(AV94:AW94),2)</f>
        <v>0</v>
      </c>
      <c r="AU94" s="66">
        <f>ROUND(SUM(AU95:AU98),5)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ROUND(SUM(AZ95:AZ98),2)</f>
        <v>0</v>
      </c>
      <c r="BA94" s="65">
        <f>ROUND(SUM(BA95:BA98),2)</f>
        <v>0</v>
      </c>
      <c r="BB94" s="65">
        <f>ROUND(SUM(BB95:BB98),2)</f>
        <v>0</v>
      </c>
      <c r="BC94" s="65">
        <f>ROUND(SUM(BC95:BC98),2)</f>
        <v>0</v>
      </c>
      <c r="BD94" s="67">
        <f>ROUND(SUM(BD95:BD98),2)</f>
        <v>0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6" customFormat="1" ht="16.5" customHeight="1">
      <c r="A95" s="70" t="s">
        <v>74</v>
      </c>
      <c r="B95" s="71"/>
      <c r="C95" s="72"/>
      <c r="D95" s="196" t="s">
        <v>75</v>
      </c>
      <c r="E95" s="196"/>
      <c r="F95" s="196"/>
      <c r="G95" s="196"/>
      <c r="H95" s="196"/>
      <c r="I95" s="73"/>
      <c r="J95" s="196" t="s">
        <v>76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87">
        <f>'10 - Chlazení - Elektromo...'!J30</f>
        <v>0</v>
      </c>
      <c r="AH95" s="188"/>
      <c r="AI95" s="188"/>
      <c r="AJ95" s="188"/>
      <c r="AK95" s="188"/>
      <c r="AL95" s="188"/>
      <c r="AM95" s="188"/>
      <c r="AN95" s="187">
        <f>SUM(AG95,AT95)</f>
        <v>0</v>
      </c>
      <c r="AO95" s="188"/>
      <c r="AP95" s="188"/>
      <c r="AQ95" s="74" t="s">
        <v>77</v>
      </c>
      <c r="AR95" s="71"/>
      <c r="AS95" s="75">
        <v>0</v>
      </c>
      <c r="AT95" s="76">
        <f>ROUND(SUM(AV95:AW95),2)</f>
        <v>0</v>
      </c>
      <c r="AU95" s="77">
        <f>'10 - Chlazení - Elektromo...'!P120</f>
        <v>0</v>
      </c>
      <c r="AV95" s="76">
        <f>'10 - Chlazení - Elektromo...'!J33</f>
        <v>0</v>
      </c>
      <c r="AW95" s="76">
        <f>'10 - Chlazení - Elektromo...'!J34</f>
        <v>0</v>
      </c>
      <c r="AX95" s="76">
        <f>'10 - Chlazení - Elektromo...'!J35</f>
        <v>0</v>
      </c>
      <c r="AY95" s="76">
        <f>'10 - Chlazení - Elektromo...'!J36</f>
        <v>0</v>
      </c>
      <c r="AZ95" s="76">
        <f>'10 - Chlazení - Elektromo...'!F33</f>
        <v>0</v>
      </c>
      <c r="BA95" s="76">
        <f>'10 - Chlazení - Elektromo...'!F34</f>
        <v>0</v>
      </c>
      <c r="BB95" s="76">
        <f>'10 - Chlazení - Elektromo...'!F35</f>
        <v>0</v>
      </c>
      <c r="BC95" s="76">
        <f>'10 - Chlazení - Elektromo...'!F36</f>
        <v>0</v>
      </c>
      <c r="BD95" s="78">
        <f>'10 - Chlazení - Elektromo...'!F37</f>
        <v>0</v>
      </c>
      <c r="BT95" s="79" t="s">
        <v>78</v>
      </c>
      <c r="BV95" s="79" t="s">
        <v>72</v>
      </c>
      <c r="BW95" s="79" t="s">
        <v>79</v>
      </c>
      <c r="BX95" s="79" t="s">
        <v>4</v>
      </c>
      <c r="CL95" s="79" t="s">
        <v>1</v>
      </c>
      <c r="CM95" s="79" t="s">
        <v>80</v>
      </c>
    </row>
    <row r="96" spans="1:91" s="6" customFormat="1" ht="16.5" customHeight="1">
      <c r="A96" s="70" t="s">
        <v>74</v>
      </c>
      <c r="B96" s="71"/>
      <c r="C96" s="72"/>
      <c r="D96" s="196" t="s">
        <v>81</v>
      </c>
      <c r="E96" s="196"/>
      <c r="F96" s="196"/>
      <c r="G96" s="196"/>
      <c r="H96" s="196"/>
      <c r="I96" s="73"/>
      <c r="J96" s="196" t="s">
        <v>82</v>
      </c>
      <c r="K96" s="196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187">
        <f>'20 - Chlazení - Rozvaděče'!J30</f>
        <v>0</v>
      </c>
      <c r="AH96" s="188"/>
      <c r="AI96" s="188"/>
      <c r="AJ96" s="188"/>
      <c r="AK96" s="188"/>
      <c r="AL96" s="188"/>
      <c r="AM96" s="188"/>
      <c r="AN96" s="187">
        <f>SUM(AG96,AT96)</f>
        <v>0</v>
      </c>
      <c r="AO96" s="188"/>
      <c r="AP96" s="188"/>
      <c r="AQ96" s="74" t="s">
        <v>77</v>
      </c>
      <c r="AR96" s="71"/>
      <c r="AS96" s="75">
        <v>0</v>
      </c>
      <c r="AT96" s="76">
        <f>ROUND(SUM(AV96:AW96),2)</f>
        <v>0</v>
      </c>
      <c r="AU96" s="77">
        <f>'20 - Chlazení - Rozvaděče'!P118</f>
        <v>0</v>
      </c>
      <c r="AV96" s="76">
        <f>'20 - Chlazení - Rozvaděče'!J33</f>
        <v>0</v>
      </c>
      <c r="AW96" s="76">
        <f>'20 - Chlazení - Rozvaděče'!J34</f>
        <v>0</v>
      </c>
      <c r="AX96" s="76">
        <f>'20 - Chlazení - Rozvaděče'!J35</f>
        <v>0</v>
      </c>
      <c r="AY96" s="76">
        <f>'20 - Chlazení - Rozvaděče'!J36</f>
        <v>0</v>
      </c>
      <c r="AZ96" s="76">
        <f>'20 - Chlazení - Rozvaděče'!F33</f>
        <v>0</v>
      </c>
      <c r="BA96" s="76">
        <f>'20 - Chlazení - Rozvaděče'!F34</f>
        <v>0</v>
      </c>
      <c r="BB96" s="76">
        <f>'20 - Chlazení - Rozvaděče'!F35</f>
        <v>0</v>
      </c>
      <c r="BC96" s="76">
        <f>'20 - Chlazení - Rozvaděče'!F36</f>
        <v>0</v>
      </c>
      <c r="BD96" s="78">
        <f>'20 - Chlazení - Rozvaděče'!F37</f>
        <v>0</v>
      </c>
      <c r="BT96" s="79" t="s">
        <v>78</v>
      </c>
      <c r="BV96" s="79" t="s">
        <v>72</v>
      </c>
      <c r="BW96" s="79" t="s">
        <v>83</v>
      </c>
      <c r="BX96" s="79" t="s">
        <v>4</v>
      </c>
      <c r="CL96" s="79" t="s">
        <v>1</v>
      </c>
      <c r="CM96" s="79" t="s">
        <v>80</v>
      </c>
    </row>
    <row r="97" spans="1:91" s="6" customFormat="1" ht="16.5" customHeight="1">
      <c r="A97" s="70" t="s">
        <v>74</v>
      </c>
      <c r="B97" s="71"/>
      <c r="C97" s="72"/>
      <c r="D97" s="196" t="s">
        <v>84</v>
      </c>
      <c r="E97" s="196"/>
      <c r="F97" s="196"/>
      <c r="G97" s="196"/>
      <c r="H97" s="196"/>
      <c r="I97" s="73"/>
      <c r="J97" s="196" t="s">
        <v>85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187">
        <f>'30 - Remodelling'!J30</f>
        <v>0</v>
      </c>
      <c r="AH97" s="188"/>
      <c r="AI97" s="188"/>
      <c r="AJ97" s="188"/>
      <c r="AK97" s="188"/>
      <c r="AL97" s="188"/>
      <c r="AM97" s="188"/>
      <c r="AN97" s="187">
        <f>SUM(AG97,AT97)</f>
        <v>0</v>
      </c>
      <c r="AO97" s="188"/>
      <c r="AP97" s="188"/>
      <c r="AQ97" s="74" t="s">
        <v>77</v>
      </c>
      <c r="AR97" s="71"/>
      <c r="AS97" s="75">
        <v>0</v>
      </c>
      <c r="AT97" s="76">
        <f>ROUND(SUM(AV97:AW97),2)</f>
        <v>0</v>
      </c>
      <c r="AU97" s="77">
        <f>'30 - Remodelling'!P129</f>
        <v>0</v>
      </c>
      <c r="AV97" s="76">
        <f>'30 - Remodelling'!J33</f>
        <v>0</v>
      </c>
      <c r="AW97" s="76">
        <f>'30 - Remodelling'!J34</f>
        <v>0</v>
      </c>
      <c r="AX97" s="76">
        <f>'30 - Remodelling'!J35</f>
        <v>0</v>
      </c>
      <c r="AY97" s="76">
        <f>'30 - Remodelling'!J36</f>
        <v>0</v>
      </c>
      <c r="AZ97" s="76">
        <f>'30 - Remodelling'!F33</f>
        <v>0</v>
      </c>
      <c r="BA97" s="76">
        <f>'30 - Remodelling'!F34</f>
        <v>0</v>
      </c>
      <c r="BB97" s="76">
        <f>'30 - Remodelling'!F35</f>
        <v>0</v>
      </c>
      <c r="BC97" s="76">
        <f>'30 - Remodelling'!F36</f>
        <v>0</v>
      </c>
      <c r="BD97" s="78">
        <f>'30 - Remodelling'!F37</f>
        <v>0</v>
      </c>
      <c r="BT97" s="79" t="s">
        <v>78</v>
      </c>
      <c r="BV97" s="79" t="s">
        <v>72</v>
      </c>
      <c r="BW97" s="79" t="s">
        <v>86</v>
      </c>
      <c r="BX97" s="79" t="s">
        <v>4</v>
      </c>
      <c r="CL97" s="79" t="s">
        <v>1</v>
      </c>
      <c r="CM97" s="79" t="s">
        <v>80</v>
      </c>
    </row>
    <row r="98" spans="1:91" s="6" customFormat="1" ht="16.5" customHeight="1">
      <c r="A98" s="70" t="s">
        <v>74</v>
      </c>
      <c r="B98" s="71"/>
      <c r="C98" s="72"/>
      <c r="D98" s="196">
        <v>40</v>
      </c>
      <c r="E98" s="196"/>
      <c r="F98" s="196"/>
      <c r="G98" s="196"/>
      <c r="H98" s="196"/>
      <c r="I98" s="73"/>
      <c r="J98" s="196" t="s">
        <v>87</v>
      </c>
      <c r="K98" s="196"/>
      <c r="L98" s="196"/>
      <c r="M98" s="196"/>
      <c r="N98" s="196"/>
      <c r="O98" s="196"/>
      <c r="P98" s="196"/>
      <c r="Q98" s="196"/>
      <c r="R98" s="196"/>
      <c r="S98" s="196"/>
      <c r="T98" s="196"/>
      <c r="U98" s="196"/>
      <c r="V98" s="196"/>
      <c r="W98" s="196"/>
      <c r="X98" s="196"/>
      <c r="Y98" s="196"/>
      <c r="Z98" s="196"/>
      <c r="AA98" s="196"/>
      <c r="AB98" s="196"/>
      <c r="AC98" s="196"/>
      <c r="AD98" s="196"/>
      <c r="AE98" s="196"/>
      <c r="AF98" s="196"/>
      <c r="AG98" s="187">
        <f>'40 - Vzduchotechnika'!J30</f>
        <v>0</v>
      </c>
      <c r="AH98" s="188"/>
      <c r="AI98" s="188"/>
      <c r="AJ98" s="188"/>
      <c r="AK98" s="188"/>
      <c r="AL98" s="188"/>
      <c r="AM98" s="188"/>
      <c r="AN98" s="187">
        <f>SUM(AG98,AT98)</f>
        <v>0</v>
      </c>
      <c r="AO98" s="188"/>
      <c r="AP98" s="188"/>
      <c r="AQ98" s="74" t="s">
        <v>77</v>
      </c>
      <c r="AR98" s="71"/>
      <c r="AS98" s="80">
        <v>0</v>
      </c>
      <c r="AT98" s="81">
        <f>ROUND(SUM(AV98:AW98),2)</f>
        <v>0</v>
      </c>
      <c r="AU98" s="82">
        <f>'40 - Vzduchotechnika'!P121</f>
        <v>0</v>
      </c>
      <c r="AV98" s="81">
        <f>'40 - Vzduchotechnika'!J33</f>
        <v>0</v>
      </c>
      <c r="AW98" s="81">
        <f>'40 - Vzduchotechnika'!J34</f>
        <v>0</v>
      </c>
      <c r="AX98" s="81">
        <f>'40 - Vzduchotechnika'!J35</f>
        <v>0</v>
      </c>
      <c r="AY98" s="81">
        <f>'40 - Vzduchotechnika'!J36</f>
        <v>0</v>
      </c>
      <c r="AZ98" s="81">
        <f>'40 - Vzduchotechnika'!F33</f>
        <v>0</v>
      </c>
      <c r="BA98" s="81">
        <f>'40 - Vzduchotechnika'!F34</f>
        <v>0</v>
      </c>
      <c r="BB98" s="81">
        <f>'40 - Vzduchotechnika'!F35</f>
        <v>0</v>
      </c>
      <c r="BC98" s="81">
        <f>'40 - Vzduchotechnika'!F36</f>
        <v>0</v>
      </c>
      <c r="BD98" s="83">
        <f>'40 - Vzduchotechnika'!F37</f>
        <v>0</v>
      </c>
      <c r="BT98" s="79" t="s">
        <v>78</v>
      </c>
      <c r="BV98" s="79" t="s">
        <v>72</v>
      </c>
      <c r="BW98" s="79" t="s">
        <v>88</v>
      </c>
      <c r="BX98" s="79" t="s">
        <v>4</v>
      </c>
      <c r="CL98" s="79" t="s">
        <v>1</v>
      </c>
      <c r="CM98" s="79" t="s">
        <v>80</v>
      </c>
    </row>
    <row r="99" spans="1:91" s="1" customFormat="1" ht="30" customHeight="1">
      <c r="B99" s="28"/>
      <c r="AR99" s="28"/>
    </row>
    <row r="100" spans="1:91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28"/>
    </row>
  </sheetData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10 - Chlazení - Elektromo...'!C2" display="/"/>
    <hyperlink ref="A96" location="'20 - Chlazení - Rozvaděče'!C2" display="/"/>
    <hyperlink ref="A97" location="'30 - Remodelling'!C2" display="/"/>
    <hyperlink ref="A98" location="'60 - Vzduch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86"/>
  <sheetViews>
    <sheetView showGridLines="0" topLeftCell="A55" zoomScaleNormal="100" workbookViewId="0">
      <selection activeCell="V179" sqref="V17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customWidth="1"/>
    <col min="22" max="22" width="14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3" max="43" width="9.33203125" customWidth="1"/>
    <col min="44" max="56" width="9.33203125" hidden="1" customWidth="1"/>
    <col min="57" max="57" width="10.1640625" hidden="1" customWidth="1"/>
    <col min="58" max="62" width="9.33203125" hidden="1" customWidth="1"/>
    <col min="63" max="63" width="11.6640625" hidden="1" customWidth="1"/>
    <col min="64" max="65" width="9.33203125" hidden="1" customWidth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89</v>
      </c>
      <c r="L4" s="16"/>
      <c r="M4" s="84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07" t="str">
        <f>'Rekapitulace stavby'!K6</f>
        <v>MAKRO Černý Most</v>
      </c>
      <c r="F7" s="208"/>
      <c r="G7" s="208"/>
      <c r="H7" s="208"/>
      <c r="L7" s="16"/>
    </row>
    <row r="8" spans="2:46" s="1" customFormat="1" ht="12" customHeight="1">
      <c r="B8" s="28"/>
      <c r="D8" s="23" t="s">
        <v>90</v>
      </c>
      <c r="L8" s="28"/>
    </row>
    <row r="9" spans="2:46" s="1" customFormat="1" ht="16.5" customHeight="1">
      <c r="B9" s="28"/>
      <c r="E9" s="189" t="s">
        <v>91</v>
      </c>
      <c r="F9" s="206"/>
      <c r="G9" s="206"/>
      <c r="H9" s="206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592</v>
      </c>
      <c r="I12" s="23" t="s">
        <v>19</v>
      </c>
      <c r="J12" s="48">
        <f>'Rekapitulace stavby'!AN8</f>
        <v>45861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20</v>
      </c>
      <c r="I14" s="23" t="s">
        <v>21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24</v>
      </c>
      <c r="I17" s="23" t="s">
        <v>21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9" t="str">
        <f>'Rekapitulace stavby'!E14</f>
        <v>Vyplň údaj</v>
      </c>
      <c r="F18" s="179"/>
      <c r="G18" s="179"/>
      <c r="H18" s="179"/>
      <c r="I18" s="23" t="s">
        <v>23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26</v>
      </c>
      <c r="I20" s="23" t="s">
        <v>21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23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28</v>
      </c>
      <c r="I23" s="23" t="s">
        <v>21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23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29</v>
      </c>
      <c r="L26" s="28"/>
    </row>
    <row r="27" spans="2:12" s="7" customFormat="1" ht="16.5" customHeight="1">
      <c r="B27" s="85"/>
      <c r="E27" s="183" t="s">
        <v>1</v>
      </c>
      <c r="F27" s="183"/>
      <c r="G27" s="183"/>
      <c r="H27" s="18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30</v>
      </c>
      <c r="J30" s="62">
        <f>ROUND(J120,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51" t="s">
        <v>34</v>
      </c>
      <c r="E33" s="23" t="s">
        <v>35</v>
      </c>
      <c r="F33" s="87">
        <f>ROUND((SUM(BE120:BE185)),  2)</f>
        <v>0</v>
      </c>
      <c r="I33" s="88">
        <v>0.21</v>
      </c>
      <c r="J33" s="87">
        <f>ROUND(((SUM(BE120:BE185))*I33),  2)</f>
        <v>0</v>
      </c>
      <c r="L33" s="28"/>
    </row>
    <row r="34" spans="2:12" s="1" customFormat="1" ht="14.45" customHeight="1">
      <c r="B34" s="28"/>
      <c r="E34" s="23" t="s">
        <v>36</v>
      </c>
      <c r="F34" s="87">
        <f>ROUND((SUM(BF120:BF185)),  2)</f>
        <v>0</v>
      </c>
      <c r="I34" s="88">
        <v>0.12</v>
      </c>
      <c r="J34" s="87">
        <f>ROUND(((SUM(BF120:BF185))*I34),  2)</f>
        <v>0</v>
      </c>
      <c r="L34" s="28"/>
    </row>
    <row r="35" spans="2:12" s="1" customFormat="1" ht="14.45" customHeight="1">
      <c r="B35" s="28"/>
      <c r="E35" s="23" t="s">
        <v>37</v>
      </c>
      <c r="F35" s="87">
        <f>ROUND((SUM(BG120:BG185)),  2)</f>
        <v>0</v>
      </c>
      <c r="I35" s="88">
        <v>0.21</v>
      </c>
      <c r="J35" s="87">
        <f>0</f>
        <v>0</v>
      </c>
      <c r="L35" s="28"/>
    </row>
    <row r="36" spans="2:12" s="1" customFormat="1" ht="14.45" customHeight="1">
      <c r="B36" s="28"/>
      <c r="E36" s="23" t="s">
        <v>38</v>
      </c>
      <c r="F36" s="87">
        <f>ROUND((SUM(BH120:BH185)),  2)</f>
        <v>0</v>
      </c>
      <c r="I36" s="88">
        <v>0.12</v>
      </c>
      <c r="J36" s="87">
        <f>0</f>
        <v>0</v>
      </c>
      <c r="L36" s="28"/>
    </row>
    <row r="37" spans="2:12" s="1" customFormat="1" ht="14.45" customHeight="1">
      <c r="B37" s="28"/>
      <c r="E37" s="23" t="s">
        <v>39</v>
      </c>
      <c r="F37" s="87">
        <f>ROUND((SUM(BI120:BI185)),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07" t="str">
        <f>E7</f>
        <v>MAKRO Černý Most</v>
      </c>
      <c r="F85" s="208"/>
      <c r="G85" s="208"/>
      <c r="H85" s="208"/>
      <c r="L85" s="28"/>
    </row>
    <row r="86" spans="2:47" s="1" customFormat="1" ht="12" customHeight="1">
      <c r="B86" s="28"/>
      <c r="C86" s="23" t="s">
        <v>90</v>
      </c>
      <c r="L86" s="28"/>
    </row>
    <row r="87" spans="2:47" s="1" customFormat="1" ht="16.5" customHeight="1">
      <c r="B87" s="28"/>
      <c r="E87" s="189" t="str">
        <f>E9</f>
        <v>10 - Chlazení - Elektromontáže</v>
      </c>
      <c r="F87" s="206"/>
      <c r="G87" s="206"/>
      <c r="H87" s="206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Praha - Černý Most</v>
      </c>
      <c r="I89" s="23" t="s">
        <v>19</v>
      </c>
      <c r="J89" s="48">
        <f>IF(J12="","",J12)</f>
        <v>45861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20</v>
      </c>
      <c r="F91" s="21" t="str">
        <f>E15</f>
        <v xml:space="preserve"> </v>
      </c>
      <c r="I91" s="23" t="s">
        <v>26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24</v>
      </c>
      <c r="F92" s="21" t="str">
        <f>IF(E18="","",E18)</f>
        <v>Vyplň údaj</v>
      </c>
      <c r="I92" s="23" t="s">
        <v>28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93</v>
      </c>
      <c r="D94" s="89"/>
      <c r="E94" s="89"/>
      <c r="F94" s="89"/>
      <c r="G94" s="89"/>
      <c r="H94" s="89"/>
      <c r="I94" s="89"/>
      <c r="J94" s="98" t="s">
        <v>94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95</v>
      </c>
      <c r="J96" s="62">
        <f>J120</f>
        <v>0</v>
      </c>
      <c r="L96" s="28"/>
      <c r="AU96" s="13" t="s">
        <v>96</v>
      </c>
    </row>
    <row r="97" spans="2:12" s="8" customFormat="1" ht="24.95" customHeight="1">
      <c r="B97" s="100"/>
      <c r="D97" s="101" t="s">
        <v>97</v>
      </c>
      <c r="E97" s="102"/>
      <c r="F97" s="102"/>
      <c r="G97" s="102"/>
      <c r="H97" s="102"/>
      <c r="I97" s="102"/>
      <c r="J97" s="103">
        <f>J121</f>
        <v>0</v>
      </c>
      <c r="L97" s="100"/>
    </row>
    <row r="98" spans="2:12" s="9" customFormat="1" ht="19.899999999999999" customHeight="1">
      <c r="B98" s="104"/>
      <c r="D98" s="105" t="s">
        <v>98</v>
      </c>
      <c r="E98" s="106"/>
      <c r="F98" s="106"/>
      <c r="G98" s="106"/>
      <c r="H98" s="106"/>
      <c r="I98" s="106"/>
      <c r="J98" s="107">
        <f>J122</f>
        <v>0</v>
      </c>
      <c r="L98" s="104"/>
    </row>
    <row r="99" spans="2:12" s="8" customFormat="1" ht="24.95" customHeight="1">
      <c r="B99" s="100"/>
      <c r="D99" s="101" t="s">
        <v>99</v>
      </c>
      <c r="E99" s="102"/>
      <c r="F99" s="102"/>
      <c r="G99" s="102"/>
      <c r="H99" s="102"/>
      <c r="I99" s="102"/>
      <c r="J99" s="103">
        <f>J173</f>
        <v>0</v>
      </c>
      <c r="L99" s="100"/>
    </row>
    <row r="100" spans="2:12" s="8" customFormat="1" ht="24.95" customHeight="1">
      <c r="B100" s="100"/>
      <c r="D100" s="101" t="s">
        <v>100</v>
      </c>
      <c r="E100" s="102"/>
      <c r="F100" s="102"/>
      <c r="G100" s="102"/>
      <c r="H100" s="102"/>
      <c r="I100" s="102"/>
      <c r="J100" s="103">
        <f>J180</f>
        <v>0</v>
      </c>
      <c r="L100" s="100"/>
    </row>
    <row r="101" spans="2:12" s="1" customFormat="1" ht="21.75" customHeight="1">
      <c r="B101" s="28"/>
      <c r="L101" s="28"/>
    </row>
    <row r="102" spans="2:12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8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8"/>
    </row>
    <row r="107" spans="2:12" s="1" customFormat="1" ht="24.95" customHeight="1">
      <c r="B107" s="28"/>
      <c r="C107" s="17" t="s">
        <v>101</v>
      </c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3" t="s">
        <v>15</v>
      </c>
      <c r="L109" s="28"/>
    </row>
    <row r="110" spans="2:12" s="1" customFormat="1" ht="16.5" customHeight="1">
      <c r="B110" s="28"/>
      <c r="E110" s="207" t="str">
        <f>E7</f>
        <v>MAKRO Černý Most</v>
      </c>
      <c r="F110" s="208"/>
      <c r="G110" s="208"/>
      <c r="H110" s="208"/>
      <c r="L110" s="28"/>
    </row>
    <row r="111" spans="2:12" s="1" customFormat="1" ht="12" customHeight="1">
      <c r="B111" s="28"/>
      <c r="C111" s="23" t="s">
        <v>90</v>
      </c>
      <c r="L111" s="28"/>
    </row>
    <row r="112" spans="2:12" s="1" customFormat="1" ht="16.5" customHeight="1">
      <c r="B112" s="28"/>
      <c r="E112" s="189" t="str">
        <f>E9</f>
        <v>10 - Chlazení - Elektromontáže</v>
      </c>
      <c r="F112" s="206"/>
      <c r="G112" s="206"/>
      <c r="H112" s="206"/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18</v>
      </c>
      <c r="F114" s="21" t="str">
        <f>F12</f>
        <v>Praha - Černý Most</v>
      </c>
      <c r="I114" s="23" t="s">
        <v>19</v>
      </c>
      <c r="J114" s="48">
        <f>IF(J12="","",J12)</f>
        <v>45861</v>
      </c>
      <c r="L114" s="28"/>
    </row>
    <row r="115" spans="2:65" s="1" customFormat="1" ht="6.95" customHeight="1">
      <c r="B115" s="28"/>
      <c r="L115" s="28"/>
    </row>
    <row r="116" spans="2:65" s="1" customFormat="1" ht="15.2" customHeight="1">
      <c r="B116" s="28"/>
      <c r="C116" s="23" t="s">
        <v>20</v>
      </c>
      <c r="F116" s="21" t="str">
        <f>E15</f>
        <v xml:space="preserve"> </v>
      </c>
      <c r="I116" s="23" t="s">
        <v>26</v>
      </c>
      <c r="J116" s="26" t="str">
        <f>E21</f>
        <v xml:space="preserve"> </v>
      </c>
      <c r="L116" s="28"/>
    </row>
    <row r="117" spans="2:65" s="1" customFormat="1" ht="15.2" customHeight="1">
      <c r="B117" s="28"/>
      <c r="C117" s="23" t="s">
        <v>24</v>
      </c>
      <c r="F117" s="21" t="str">
        <f>IF(E18="","",E18)</f>
        <v>Vyplň údaj</v>
      </c>
      <c r="I117" s="23" t="s">
        <v>28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08"/>
      <c r="C119" s="109" t="s">
        <v>102</v>
      </c>
      <c r="D119" s="110" t="s">
        <v>55</v>
      </c>
      <c r="E119" s="110" t="s">
        <v>51</v>
      </c>
      <c r="F119" s="110" t="s">
        <v>52</v>
      </c>
      <c r="G119" s="110" t="s">
        <v>103</v>
      </c>
      <c r="H119" s="110" t="s">
        <v>104</v>
      </c>
      <c r="I119" s="110" t="s">
        <v>105</v>
      </c>
      <c r="J119" s="110" t="s">
        <v>94</v>
      </c>
      <c r="K119" s="111" t="s">
        <v>106</v>
      </c>
      <c r="L119" s="108"/>
      <c r="M119" s="55" t="s">
        <v>1</v>
      </c>
      <c r="N119" s="56" t="s">
        <v>34</v>
      </c>
      <c r="O119" s="56" t="s">
        <v>107</v>
      </c>
      <c r="P119" s="56" t="s">
        <v>108</v>
      </c>
      <c r="Q119" s="56" t="s">
        <v>109</v>
      </c>
      <c r="R119" s="56" t="s">
        <v>110</v>
      </c>
      <c r="S119" s="56" t="s">
        <v>111</v>
      </c>
      <c r="T119" s="57" t="s">
        <v>112</v>
      </c>
    </row>
    <row r="120" spans="2:65" s="1" customFormat="1" ht="22.9" customHeight="1">
      <c r="B120" s="28"/>
      <c r="C120" s="60" t="s">
        <v>113</v>
      </c>
      <c r="J120" s="112">
        <f>BK120</f>
        <v>0</v>
      </c>
      <c r="L120" s="28"/>
      <c r="M120" s="58"/>
      <c r="N120" s="49"/>
      <c r="O120" s="49"/>
      <c r="P120" s="113">
        <f>P121+P173+P180</f>
        <v>0</v>
      </c>
      <c r="Q120" s="49"/>
      <c r="R120" s="113">
        <f>R121+R173+R180</f>
        <v>0</v>
      </c>
      <c r="S120" s="49"/>
      <c r="T120" s="114">
        <f>T121+T173+T180</f>
        <v>0</v>
      </c>
      <c r="AT120" s="13" t="s">
        <v>69</v>
      </c>
      <c r="AU120" s="13" t="s">
        <v>96</v>
      </c>
      <c r="BK120" s="115">
        <f>BK121+BK173+BK180</f>
        <v>0</v>
      </c>
    </row>
    <row r="121" spans="2:65" s="11" customFormat="1" ht="25.9" customHeight="1">
      <c r="B121" s="116"/>
      <c r="D121" s="117" t="s">
        <v>69</v>
      </c>
      <c r="E121" s="118" t="s">
        <v>114</v>
      </c>
      <c r="F121" s="118" t="s">
        <v>115</v>
      </c>
      <c r="I121" s="119"/>
      <c r="J121" s="120">
        <f>BK121</f>
        <v>0</v>
      </c>
      <c r="L121" s="116"/>
      <c r="M121" s="121"/>
      <c r="P121" s="122">
        <f>P122</f>
        <v>0</v>
      </c>
      <c r="R121" s="122">
        <f>R122</f>
        <v>0</v>
      </c>
      <c r="T121" s="123">
        <f>T122</f>
        <v>0</v>
      </c>
      <c r="AR121" s="117" t="s">
        <v>80</v>
      </c>
      <c r="AT121" s="124" t="s">
        <v>69</v>
      </c>
      <c r="AU121" s="124" t="s">
        <v>70</v>
      </c>
      <c r="AY121" s="117" t="s">
        <v>116</v>
      </c>
      <c r="BK121" s="125">
        <f>BK122</f>
        <v>0</v>
      </c>
    </row>
    <row r="122" spans="2:65" s="11" customFormat="1" ht="22.9" customHeight="1">
      <c r="B122" s="116"/>
      <c r="D122" s="117" t="s">
        <v>69</v>
      </c>
      <c r="E122" s="126" t="s">
        <v>117</v>
      </c>
      <c r="F122" s="126" t="s">
        <v>118</v>
      </c>
      <c r="I122" s="119"/>
      <c r="J122" s="127">
        <f>BK122</f>
        <v>0</v>
      </c>
      <c r="L122" s="116"/>
      <c r="M122" s="121"/>
      <c r="P122" s="122">
        <f>SUM(P123:P172)</f>
        <v>0</v>
      </c>
      <c r="R122" s="122">
        <f>SUM(R123:R172)</f>
        <v>0</v>
      </c>
      <c r="T122" s="123">
        <f>SUM(T123:T172)</f>
        <v>0</v>
      </c>
      <c r="AR122" s="117" t="s">
        <v>80</v>
      </c>
      <c r="AT122" s="124" t="s">
        <v>69</v>
      </c>
      <c r="AU122" s="124" t="s">
        <v>78</v>
      </c>
      <c r="AY122" s="117" t="s">
        <v>116</v>
      </c>
      <c r="BK122" s="125">
        <f>SUM(BK123:BK172)</f>
        <v>0</v>
      </c>
    </row>
    <row r="123" spans="2:65" s="1" customFormat="1" ht="37.9" customHeight="1">
      <c r="B123" s="128"/>
      <c r="C123" s="129" t="s">
        <v>78</v>
      </c>
      <c r="D123" s="129" t="s">
        <v>119</v>
      </c>
      <c r="E123" s="130" t="s">
        <v>120</v>
      </c>
      <c r="F123" s="131" t="s">
        <v>121</v>
      </c>
      <c r="G123" s="132" t="s">
        <v>122</v>
      </c>
      <c r="H123" s="133">
        <v>27</v>
      </c>
      <c r="I123" s="134"/>
      <c r="J123" s="135">
        <f t="shared" ref="J123:J154" si="0">ROUND(I123*H123,2)</f>
        <v>0</v>
      </c>
      <c r="K123" s="131" t="s">
        <v>1</v>
      </c>
      <c r="L123" s="28"/>
      <c r="M123" s="136" t="s">
        <v>1</v>
      </c>
      <c r="N123" s="137" t="s">
        <v>35</v>
      </c>
      <c r="P123" s="138">
        <f t="shared" ref="P123:P154" si="1">O123*H123</f>
        <v>0</v>
      </c>
      <c r="Q123" s="138">
        <v>0</v>
      </c>
      <c r="R123" s="138">
        <f t="shared" ref="R123:R154" si="2">Q123*H123</f>
        <v>0</v>
      </c>
      <c r="S123" s="138">
        <v>0</v>
      </c>
      <c r="T123" s="139">
        <f t="shared" ref="T123:T154" si="3">S123*H123</f>
        <v>0</v>
      </c>
      <c r="AR123" s="140" t="s">
        <v>123</v>
      </c>
      <c r="AT123" s="140" t="s">
        <v>119</v>
      </c>
      <c r="AU123" s="140" t="s">
        <v>80</v>
      </c>
      <c r="AY123" s="13" t="s">
        <v>116</v>
      </c>
      <c r="BE123" s="141">
        <f t="shared" ref="BE123:BE154" si="4">IF(N123="základní",J123,0)</f>
        <v>0</v>
      </c>
      <c r="BF123" s="141">
        <f t="shared" ref="BF123:BF154" si="5">IF(N123="snížená",J123,0)</f>
        <v>0</v>
      </c>
      <c r="BG123" s="141">
        <f t="shared" ref="BG123:BG154" si="6">IF(N123="zákl. přenesená",J123,0)</f>
        <v>0</v>
      </c>
      <c r="BH123" s="141">
        <f t="shared" ref="BH123:BH154" si="7">IF(N123="sníž. přenesená",J123,0)</f>
        <v>0</v>
      </c>
      <c r="BI123" s="141">
        <f t="shared" ref="BI123:BI154" si="8">IF(N123="nulová",J123,0)</f>
        <v>0</v>
      </c>
      <c r="BJ123" s="13" t="s">
        <v>78</v>
      </c>
      <c r="BK123" s="141">
        <f t="shared" ref="BK123:BK154" si="9">ROUND(I123*H123,2)</f>
        <v>0</v>
      </c>
      <c r="BL123" s="13" t="s">
        <v>123</v>
      </c>
      <c r="BM123" s="140" t="s">
        <v>80</v>
      </c>
    </row>
    <row r="124" spans="2:65" s="1" customFormat="1" ht="24.2" customHeight="1">
      <c r="B124" s="128"/>
      <c r="C124" s="142" t="s">
        <v>80</v>
      </c>
      <c r="D124" s="142" t="s">
        <v>124</v>
      </c>
      <c r="E124" s="143" t="s">
        <v>125</v>
      </c>
      <c r="F124" s="144" t="s">
        <v>126</v>
      </c>
      <c r="G124" s="145" t="s">
        <v>122</v>
      </c>
      <c r="H124" s="146">
        <v>27</v>
      </c>
      <c r="I124" s="147"/>
      <c r="J124" s="148">
        <f t="shared" si="0"/>
        <v>0</v>
      </c>
      <c r="K124" s="144" t="s">
        <v>1</v>
      </c>
      <c r="L124" s="149"/>
      <c r="M124" s="150" t="s">
        <v>1</v>
      </c>
      <c r="N124" s="151" t="s">
        <v>35</v>
      </c>
      <c r="P124" s="138">
        <f t="shared" si="1"/>
        <v>0</v>
      </c>
      <c r="Q124" s="138">
        <v>0</v>
      </c>
      <c r="R124" s="138">
        <f t="shared" si="2"/>
        <v>0</v>
      </c>
      <c r="S124" s="138">
        <v>0</v>
      </c>
      <c r="T124" s="139">
        <f t="shared" si="3"/>
        <v>0</v>
      </c>
      <c r="AR124" s="140" t="s">
        <v>127</v>
      </c>
      <c r="AT124" s="140" t="s">
        <v>124</v>
      </c>
      <c r="AU124" s="140" t="s">
        <v>80</v>
      </c>
      <c r="AY124" s="13" t="s">
        <v>116</v>
      </c>
      <c r="BE124" s="141">
        <f t="shared" si="4"/>
        <v>0</v>
      </c>
      <c r="BF124" s="141">
        <f t="shared" si="5"/>
        <v>0</v>
      </c>
      <c r="BG124" s="141">
        <f t="shared" si="6"/>
        <v>0</v>
      </c>
      <c r="BH124" s="141">
        <f t="shared" si="7"/>
        <v>0</v>
      </c>
      <c r="BI124" s="141">
        <f t="shared" si="8"/>
        <v>0</v>
      </c>
      <c r="BJ124" s="13" t="s">
        <v>78</v>
      </c>
      <c r="BK124" s="141">
        <f t="shared" si="9"/>
        <v>0</v>
      </c>
      <c r="BL124" s="13" t="s">
        <v>123</v>
      </c>
      <c r="BM124" s="140" t="s">
        <v>128</v>
      </c>
    </row>
    <row r="125" spans="2:65" s="1" customFormat="1" ht="24.2" customHeight="1">
      <c r="B125" s="128"/>
      <c r="C125" s="129" t="s">
        <v>129</v>
      </c>
      <c r="D125" s="129" t="s">
        <v>119</v>
      </c>
      <c r="E125" s="130" t="s">
        <v>130</v>
      </c>
      <c r="F125" s="131" t="s">
        <v>131</v>
      </c>
      <c r="G125" s="132" t="s">
        <v>122</v>
      </c>
      <c r="H125" s="133">
        <v>795</v>
      </c>
      <c r="I125" s="134"/>
      <c r="J125" s="135">
        <f t="shared" si="0"/>
        <v>0</v>
      </c>
      <c r="K125" s="162"/>
      <c r="L125" s="28"/>
      <c r="M125" s="136" t="s">
        <v>1</v>
      </c>
      <c r="N125" s="137" t="s">
        <v>35</v>
      </c>
      <c r="P125" s="138">
        <f t="shared" si="1"/>
        <v>0</v>
      </c>
      <c r="Q125" s="138">
        <v>0</v>
      </c>
      <c r="R125" s="138">
        <f t="shared" si="2"/>
        <v>0</v>
      </c>
      <c r="S125" s="138">
        <v>0</v>
      </c>
      <c r="T125" s="139">
        <f t="shared" si="3"/>
        <v>0</v>
      </c>
      <c r="AR125" s="140" t="s">
        <v>123</v>
      </c>
      <c r="AT125" s="140" t="s">
        <v>119</v>
      </c>
      <c r="AU125" s="140" t="s">
        <v>80</v>
      </c>
      <c r="AY125" s="13" t="s">
        <v>116</v>
      </c>
      <c r="BE125" s="141">
        <f t="shared" si="4"/>
        <v>0</v>
      </c>
      <c r="BF125" s="141">
        <f t="shared" si="5"/>
        <v>0</v>
      </c>
      <c r="BG125" s="141">
        <f t="shared" si="6"/>
        <v>0</v>
      </c>
      <c r="BH125" s="141">
        <f t="shared" si="7"/>
        <v>0</v>
      </c>
      <c r="BI125" s="141">
        <f t="shared" si="8"/>
        <v>0</v>
      </c>
      <c r="BJ125" s="13" t="s">
        <v>78</v>
      </c>
      <c r="BK125" s="141">
        <f t="shared" si="9"/>
        <v>0</v>
      </c>
      <c r="BL125" s="13" t="s">
        <v>123</v>
      </c>
      <c r="BM125" s="140" t="s">
        <v>132</v>
      </c>
    </row>
    <row r="126" spans="2:65" s="1" customFormat="1" ht="16.5" customHeight="1">
      <c r="B126" s="128"/>
      <c r="C126" s="142" t="s">
        <v>128</v>
      </c>
      <c r="D126" s="142" t="s">
        <v>124</v>
      </c>
      <c r="E126" s="143" t="s">
        <v>133</v>
      </c>
      <c r="F126" s="144" t="s">
        <v>134</v>
      </c>
      <c r="G126" s="145" t="s">
        <v>122</v>
      </c>
      <c r="H126" s="146">
        <v>371</v>
      </c>
      <c r="I126" s="147"/>
      <c r="J126" s="148">
        <f t="shared" si="0"/>
        <v>0</v>
      </c>
      <c r="K126" s="144"/>
      <c r="L126" s="149"/>
      <c r="M126" s="150" t="s">
        <v>1</v>
      </c>
      <c r="N126" s="151" t="s">
        <v>35</v>
      </c>
      <c r="P126" s="138">
        <f t="shared" si="1"/>
        <v>0</v>
      </c>
      <c r="Q126" s="138">
        <v>0</v>
      </c>
      <c r="R126" s="138">
        <f t="shared" si="2"/>
        <v>0</v>
      </c>
      <c r="S126" s="138">
        <v>0</v>
      </c>
      <c r="T126" s="139">
        <f t="shared" si="3"/>
        <v>0</v>
      </c>
      <c r="AR126" s="140" t="s">
        <v>127</v>
      </c>
      <c r="AT126" s="140" t="s">
        <v>124</v>
      </c>
      <c r="AU126" s="140" t="s">
        <v>80</v>
      </c>
      <c r="AY126" s="13" t="s">
        <v>116</v>
      </c>
      <c r="BE126" s="141">
        <f t="shared" si="4"/>
        <v>0</v>
      </c>
      <c r="BF126" s="141">
        <f t="shared" si="5"/>
        <v>0</v>
      </c>
      <c r="BG126" s="141">
        <f t="shared" si="6"/>
        <v>0</v>
      </c>
      <c r="BH126" s="141">
        <f t="shared" si="7"/>
        <v>0</v>
      </c>
      <c r="BI126" s="141">
        <f t="shared" si="8"/>
        <v>0</v>
      </c>
      <c r="BJ126" s="13" t="s">
        <v>78</v>
      </c>
      <c r="BK126" s="141">
        <f t="shared" si="9"/>
        <v>0</v>
      </c>
      <c r="BL126" s="13" t="s">
        <v>123</v>
      </c>
      <c r="BM126" s="140" t="s">
        <v>135</v>
      </c>
    </row>
    <row r="127" spans="2:65" s="1" customFormat="1" ht="16.5" customHeight="1">
      <c r="B127" s="128"/>
      <c r="C127" s="142" t="s">
        <v>136</v>
      </c>
      <c r="D127" s="142" t="s">
        <v>124</v>
      </c>
      <c r="E127" s="143" t="s">
        <v>137</v>
      </c>
      <c r="F127" s="144" t="s">
        <v>138</v>
      </c>
      <c r="G127" s="145" t="s">
        <v>122</v>
      </c>
      <c r="H127" s="146">
        <v>154</v>
      </c>
      <c r="I127" s="147"/>
      <c r="J127" s="148">
        <f t="shared" si="0"/>
        <v>0</v>
      </c>
      <c r="K127" s="144" t="s">
        <v>1</v>
      </c>
      <c r="L127" s="149"/>
      <c r="M127" s="150" t="s">
        <v>1</v>
      </c>
      <c r="N127" s="151" t="s">
        <v>35</v>
      </c>
      <c r="P127" s="138">
        <f t="shared" si="1"/>
        <v>0</v>
      </c>
      <c r="Q127" s="138">
        <v>0</v>
      </c>
      <c r="R127" s="138">
        <f t="shared" si="2"/>
        <v>0</v>
      </c>
      <c r="S127" s="138">
        <v>0</v>
      </c>
      <c r="T127" s="139">
        <f t="shared" si="3"/>
        <v>0</v>
      </c>
      <c r="AR127" s="140" t="s">
        <v>127</v>
      </c>
      <c r="AT127" s="140" t="s">
        <v>124</v>
      </c>
      <c r="AU127" s="140" t="s">
        <v>80</v>
      </c>
      <c r="AY127" s="13" t="s">
        <v>116</v>
      </c>
      <c r="BE127" s="141">
        <f t="shared" si="4"/>
        <v>0</v>
      </c>
      <c r="BF127" s="141">
        <f t="shared" si="5"/>
        <v>0</v>
      </c>
      <c r="BG127" s="141">
        <f t="shared" si="6"/>
        <v>0</v>
      </c>
      <c r="BH127" s="141">
        <f t="shared" si="7"/>
        <v>0</v>
      </c>
      <c r="BI127" s="141">
        <f t="shared" si="8"/>
        <v>0</v>
      </c>
      <c r="BJ127" s="13" t="s">
        <v>78</v>
      </c>
      <c r="BK127" s="141">
        <f t="shared" si="9"/>
        <v>0</v>
      </c>
      <c r="BL127" s="13" t="s">
        <v>123</v>
      </c>
      <c r="BM127" s="140" t="s">
        <v>75</v>
      </c>
    </row>
    <row r="128" spans="2:65" s="1" customFormat="1" ht="16.5" customHeight="1">
      <c r="B128" s="128"/>
      <c r="C128" s="142" t="s">
        <v>132</v>
      </c>
      <c r="D128" s="142" t="s">
        <v>124</v>
      </c>
      <c r="E128" s="143" t="s">
        <v>139</v>
      </c>
      <c r="F128" s="144" t="s">
        <v>140</v>
      </c>
      <c r="G128" s="145" t="s">
        <v>122</v>
      </c>
      <c r="H128" s="146">
        <v>120</v>
      </c>
      <c r="I128" s="147"/>
      <c r="J128" s="148">
        <f t="shared" si="0"/>
        <v>0</v>
      </c>
      <c r="K128" s="144" t="s">
        <v>1</v>
      </c>
      <c r="L128" s="149"/>
      <c r="M128" s="150" t="s">
        <v>1</v>
      </c>
      <c r="N128" s="151" t="s">
        <v>35</v>
      </c>
      <c r="P128" s="138">
        <f t="shared" si="1"/>
        <v>0</v>
      </c>
      <c r="Q128" s="138">
        <v>0</v>
      </c>
      <c r="R128" s="138">
        <f t="shared" si="2"/>
        <v>0</v>
      </c>
      <c r="S128" s="138">
        <v>0</v>
      </c>
      <c r="T128" s="139">
        <f t="shared" si="3"/>
        <v>0</v>
      </c>
      <c r="AR128" s="140" t="s">
        <v>127</v>
      </c>
      <c r="AT128" s="140" t="s">
        <v>124</v>
      </c>
      <c r="AU128" s="140" t="s">
        <v>80</v>
      </c>
      <c r="AY128" s="13" t="s">
        <v>116</v>
      </c>
      <c r="BE128" s="141">
        <f t="shared" si="4"/>
        <v>0</v>
      </c>
      <c r="BF128" s="141">
        <f t="shared" si="5"/>
        <v>0</v>
      </c>
      <c r="BG128" s="141">
        <f t="shared" si="6"/>
        <v>0</v>
      </c>
      <c r="BH128" s="141">
        <f t="shared" si="7"/>
        <v>0</v>
      </c>
      <c r="BI128" s="141">
        <f t="shared" si="8"/>
        <v>0</v>
      </c>
      <c r="BJ128" s="13" t="s">
        <v>78</v>
      </c>
      <c r="BK128" s="141">
        <f t="shared" si="9"/>
        <v>0</v>
      </c>
      <c r="BL128" s="13" t="s">
        <v>123</v>
      </c>
      <c r="BM128" s="140" t="s">
        <v>8</v>
      </c>
    </row>
    <row r="129" spans="2:65" s="1" customFormat="1" ht="16.5" customHeight="1">
      <c r="B129" s="128"/>
      <c r="C129" s="142" t="s">
        <v>141</v>
      </c>
      <c r="D129" s="142" t="s">
        <v>124</v>
      </c>
      <c r="E129" s="143" t="s">
        <v>142</v>
      </c>
      <c r="F129" s="144" t="s">
        <v>143</v>
      </c>
      <c r="G129" s="145" t="s">
        <v>122</v>
      </c>
      <c r="H129" s="146">
        <v>150</v>
      </c>
      <c r="I129" s="147"/>
      <c r="J129" s="148">
        <f t="shared" si="0"/>
        <v>0</v>
      </c>
      <c r="K129" s="144" t="s">
        <v>1</v>
      </c>
      <c r="L129" s="149"/>
      <c r="M129" s="150" t="s">
        <v>1</v>
      </c>
      <c r="N129" s="151" t="s">
        <v>35</v>
      </c>
      <c r="P129" s="138">
        <f t="shared" si="1"/>
        <v>0</v>
      </c>
      <c r="Q129" s="138">
        <v>0</v>
      </c>
      <c r="R129" s="138">
        <f t="shared" si="2"/>
        <v>0</v>
      </c>
      <c r="S129" s="138">
        <v>0</v>
      </c>
      <c r="T129" s="139">
        <f t="shared" si="3"/>
        <v>0</v>
      </c>
      <c r="AR129" s="140" t="s">
        <v>127</v>
      </c>
      <c r="AT129" s="140" t="s">
        <v>124</v>
      </c>
      <c r="AU129" s="140" t="s">
        <v>80</v>
      </c>
      <c r="AY129" s="13" t="s">
        <v>116</v>
      </c>
      <c r="BE129" s="141">
        <f t="shared" si="4"/>
        <v>0</v>
      </c>
      <c r="BF129" s="141">
        <f t="shared" si="5"/>
        <v>0</v>
      </c>
      <c r="BG129" s="141">
        <f t="shared" si="6"/>
        <v>0</v>
      </c>
      <c r="BH129" s="141">
        <f t="shared" si="7"/>
        <v>0</v>
      </c>
      <c r="BI129" s="141">
        <f t="shared" si="8"/>
        <v>0</v>
      </c>
      <c r="BJ129" s="13" t="s">
        <v>78</v>
      </c>
      <c r="BK129" s="141">
        <f t="shared" si="9"/>
        <v>0</v>
      </c>
      <c r="BL129" s="13" t="s">
        <v>123</v>
      </c>
      <c r="BM129" s="140" t="s">
        <v>144</v>
      </c>
    </row>
    <row r="130" spans="2:65" s="1" customFormat="1" ht="44.25" customHeight="1">
      <c r="B130" s="128"/>
      <c r="C130" s="129" t="s">
        <v>135</v>
      </c>
      <c r="D130" s="129" t="s">
        <v>119</v>
      </c>
      <c r="E130" s="130" t="s">
        <v>145</v>
      </c>
      <c r="F130" s="131" t="s">
        <v>146</v>
      </c>
      <c r="G130" s="132" t="s">
        <v>122</v>
      </c>
      <c r="H130" s="133">
        <v>5</v>
      </c>
      <c r="I130" s="134"/>
      <c r="J130" s="135">
        <f t="shared" si="0"/>
        <v>0</v>
      </c>
      <c r="K130" s="131" t="s">
        <v>1</v>
      </c>
      <c r="L130" s="28"/>
      <c r="M130" s="136" t="s">
        <v>1</v>
      </c>
      <c r="N130" s="137" t="s">
        <v>35</v>
      </c>
      <c r="P130" s="138">
        <f t="shared" si="1"/>
        <v>0</v>
      </c>
      <c r="Q130" s="138">
        <v>0</v>
      </c>
      <c r="R130" s="138">
        <f t="shared" si="2"/>
        <v>0</v>
      </c>
      <c r="S130" s="138">
        <v>0</v>
      </c>
      <c r="T130" s="139">
        <f t="shared" si="3"/>
        <v>0</v>
      </c>
      <c r="AR130" s="140" t="s">
        <v>123</v>
      </c>
      <c r="AT130" s="140" t="s">
        <v>119</v>
      </c>
      <c r="AU130" s="140" t="s">
        <v>80</v>
      </c>
      <c r="AY130" s="13" t="s">
        <v>116</v>
      </c>
      <c r="BE130" s="141">
        <f t="shared" si="4"/>
        <v>0</v>
      </c>
      <c r="BF130" s="141">
        <f t="shared" si="5"/>
        <v>0</v>
      </c>
      <c r="BG130" s="141">
        <f t="shared" si="6"/>
        <v>0</v>
      </c>
      <c r="BH130" s="141">
        <f t="shared" si="7"/>
        <v>0</v>
      </c>
      <c r="BI130" s="141">
        <f t="shared" si="8"/>
        <v>0</v>
      </c>
      <c r="BJ130" s="13" t="s">
        <v>78</v>
      </c>
      <c r="BK130" s="141">
        <f t="shared" si="9"/>
        <v>0</v>
      </c>
      <c r="BL130" s="13" t="s">
        <v>123</v>
      </c>
      <c r="BM130" s="140" t="s">
        <v>123</v>
      </c>
    </row>
    <row r="131" spans="2:65" s="1" customFormat="1" ht="33" customHeight="1">
      <c r="B131" s="128"/>
      <c r="C131" s="142" t="s">
        <v>147</v>
      </c>
      <c r="D131" s="142" t="s">
        <v>124</v>
      </c>
      <c r="E131" s="143" t="s">
        <v>148</v>
      </c>
      <c r="F131" s="144" t="s">
        <v>149</v>
      </c>
      <c r="G131" s="145" t="s">
        <v>150</v>
      </c>
      <c r="H131" s="146">
        <v>5</v>
      </c>
      <c r="I131" s="147"/>
      <c r="J131" s="148">
        <f t="shared" si="0"/>
        <v>0</v>
      </c>
      <c r="K131" s="144" t="s">
        <v>1</v>
      </c>
      <c r="L131" s="149"/>
      <c r="M131" s="150" t="s">
        <v>1</v>
      </c>
      <c r="N131" s="151" t="s">
        <v>35</v>
      </c>
      <c r="P131" s="138">
        <f t="shared" si="1"/>
        <v>0</v>
      </c>
      <c r="Q131" s="138">
        <v>0</v>
      </c>
      <c r="R131" s="138">
        <f t="shared" si="2"/>
        <v>0</v>
      </c>
      <c r="S131" s="138">
        <v>0</v>
      </c>
      <c r="T131" s="139">
        <f t="shared" si="3"/>
        <v>0</v>
      </c>
      <c r="AR131" s="140" t="s">
        <v>127</v>
      </c>
      <c r="AT131" s="140" t="s">
        <v>124</v>
      </c>
      <c r="AU131" s="140" t="s">
        <v>80</v>
      </c>
      <c r="AY131" s="13" t="s">
        <v>116</v>
      </c>
      <c r="BE131" s="141">
        <f t="shared" si="4"/>
        <v>0</v>
      </c>
      <c r="BF131" s="141">
        <f t="shared" si="5"/>
        <v>0</v>
      </c>
      <c r="BG131" s="141">
        <f t="shared" si="6"/>
        <v>0</v>
      </c>
      <c r="BH131" s="141">
        <f t="shared" si="7"/>
        <v>0</v>
      </c>
      <c r="BI131" s="141">
        <f t="shared" si="8"/>
        <v>0</v>
      </c>
      <c r="BJ131" s="13" t="s">
        <v>78</v>
      </c>
      <c r="BK131" s="141">
        <f t="shared" si="9"/>
        <v>0</v>
      </c>
      <c r="BL131" s="13" t="s">
        <v>123</v>
      </c>
      <c r="BM131" s="140" t="s">
        <v>151</v>
      </c>
    </row>
    <row r="132" spans="2:65" s="1" customFormat="1" ht="37.9" customHeight="1">
      <c r="B132" s="128"/>
      <c r="C132" s="129" t="s">
        <v>75</v>
      </c>
      <c r="D132" s="129" t="s">
        <v>119</v>
      </c>
      <c r="E132" s="130" t="s">
        <v>152</v>
      </c>
      <c r="F132" s="131" t="s">
        <v>153</v>
      </c>
      <c r="G132" s="132" t="s">
        <v>150</v>
      </c>
      <c r="H132" s="133">
        <v>19</v>
      </c>
      <c r="I132" s="134"/>
      <c r="J132" s="135">
        <f t="shared" si="0"/>
        <v>0</v>
      </c>
      <c r="K132" s="131" t="s">
        <v>1</v>
      </c>
      <c r="L132" s="28"/>
      <c r="M132" s="136" t="s">
        <v>1</v>
      </c>
      <c r="N132" s="137" t="s">
        <v>35</v>
      </c>
      <c r="P132" s="138">
        <f t="shared" si="1"/>
        <v>0</v>
      </c>
      <c r="Q132" s="138">
        <v>0</v>
      </c>
      <c r="R132" s="138">
        <f t="shared" si="2"/>
        <v>0</v>
      </c>
      <c r="S132" s="138">
        <v>0</v>
      </c>
      <c r="T132" s="139">
        <f t="shared" si="3"/>
        <v>0</v>
      </c>
      <c r="AR132" s="140" t="s">
        <v>123</v>
      </c>
      <c r="AT132" s="140" t="s">
        <v>119</v>
      </c>
      <c r="AU132" s="140" t="s">
        <v>80</v>
      </c>
      <c r="AY132" s="13" t="s">
        <v>116</v>
      </c>
      <c r="BE132" s="141">
        <f t="shared" si="4"/>
        <v>0</v>
      </c>
      <c r="BF132" s="141">
        <f t="shared" si="5"/>
        <v>0</v>
      </c>
      <c r="BG132" s="141">
        <f t="shared" si="6"/>
        <v>0</v>
      </c>
      <c r="BH132" s="141">
        <f t="shared" si="7"/>
        <v>0</v>
      </c>
      <c r="BI132" s="141">
        <f t="shared" si="8"/>
        <v>0</v>
      </c>
      <c r="BJ132" s="13" t="s">
        <v>78</v>
      </c>
      <c r="BK132" s="141">
        <f t="shared" si="9"/>
        <v>0</v>
      </c>
      <c r="BL132" s="13" t="s">
        <v>123</v>
      </c>
      <c r="BM132" s="140" t="s">
        <v>81</v>
      </c>
    </row>
    <row r="133" spans="2:65" s="1" customFormat="1" ht="24.2" customHeight="1">
      <c r="B133" s="128"/>
      <c r="C133" s="142" t="s">
        <v>154</v>
      </c>
      <c r="D133" s="142" t="s">
        <v>124</v>
      </c>
      <c r="E133" s="143" t="s">
        <v>155</v>
      </c>
      <c r="F133" s="144" t="s">
        <v>156</v>
      </c>
      <c r="G133" s="145" t="s">
        <v>157</v>
      </c>
      <c r="H133" s="146">
        <v>7</v>
      </c>
      <c r="I133" s="147"/>
      <c r="J133" s="148">
        <f t="shared" si="0"/>
        <v>0</v>
      </c>
      <c r="K133" s="144" t="s">
        <v>1</v>
      </c>
      <c r="L133" s="149"/>
      <c r="M133" s="150" t="s">
        <v>1</v>
      </c>
      <c r="N133" s="151" t="s">
        <v>35</v>
      </c>
      <c r="P133" s="138">
        <f t="shared" si="1"/>
        <v>0</v>
      </c>
      <c r="Q133" s="138">
        <v>0</v>
      </c>
      <c r="R133" s="138">
        <f t="shared" si="2"/>
        <v>0</v>
      </c>
      <c r="S133" s="138">
        <v>0</v>
      </c>
      <c r="T133" s="139">
        <f t="shared" si="3"/>
        <v>0</v>
      </c>
      <c r="AR133" s="140" t="s">
        <v>127</v>
      </c>
      <c r="AT133" s="140" t="s">
        <v>124</v>
      </c>
      <c r="AU133" s="140" t="s">
        <v>80</v>
      </c>
      <c r="AY133" s="13" t="s">
        <v>116</v>
      </c>
      <c r="BE133" s="141">
        <f t="shared" si="4"/>
        <v>0</v>
      </c>
      <c r="BF133" s="141">
        <f t="shared" si="5"/>
        <v>0</v>
      </c>
      <c r="BG133" s="141">
        <f t="shared" si="6"/>
        <v>0</v>
      </c>
      <c r="BH133" s="141">
        <f t="shared" si="7"/>
        <v>0</v>
      </c>
      <c r="BI133" s="141">
        <f t="shared" si="8"/>
        <v>0</v>
      </c>
      <c r="BJ133" s="13" t="s">
        <v>78</v>
      </c>
      <c r="BK133" s="141">
        <f t="shared" si="9"/>
        <v>0</v>
      </c>
      <c r="BL133" s="13" t="s">
        <v>123</v>
      </c>
      <c r="BM133" s="140" t="s">
        <v>158</v>
      </c>
    </row>
    <row r="134" spans="2:65" s="1" customFormat="1" ht="49.15" customHeight="1">
      <c r="B134" s="128"/>
      <c r="C134" s="129" t="s">
        <v>8</v>
      </c>
      <c r="D134" s="129" t="s">
        <v>119</v>
      </c>
      <c r="E134" s="130" t="s">
        <v>159</v>
      </c>
      <c r="F134" s="131" t="s">
        <v>160</v>
      </c>
      <c r="G134" s="132" t="s">
        <v>122</v>
      </c>
      <c r="H134" s="133">
        <v>1025</v>
      </c>
      <c r="I134" s="134"/>
      <c r="J134" s="135">
        <f t="shared" si="0"/>
        <v>0</v>
      </c>
      <c r="K134" s="131" t="s">
        <v>1</v>
      </c>
      <c r="L134" s="28"/>
      <c r="M134" s="136" t="s">
        <v>1</v>
      </c>
      <c r="N134" s="137" t="s">
        <v>35</v>
      </c>
      <c r="P134" s="138">
        <f t="shared" si="1"/>
        <v>0</v>
      </c>
      <c r="Q134" s="138">
        <v>0</v>
      </c>
      <c r="R134" s="138">
        <f t="shared" si="2"/>
        <v>0</v>
      </c>
      <c r="S134" s="138">
        <v>0</v>
      </c>
      <c r="T134" s="139">
        <f t="shared" si="3"/>
        <v>0</v>
      </c>
      <c r="AR134" s="140" t="s">
        <v>123</v>
      </c>
      <c r="AT134" s="140" t="s">
        <v>119</v>
      </c>
      <c r="AU134" s="140" t="s">
        <v>80</v>
      </c>
      <c r="AY134" s="13" t="s">
        <v>116</v>
      </c>
      <c r="BE134" s="141">
        <f t="shared" si="4"/>
        <v>0</v>
      </c>
      <c r="BF134" s="141">
        <f t="shared" si="5"/>
        <v>0</v>
      </c>
      <c r="BG134" s="141">
        <f t="shared" si="6"/>
        <v>0</v>
      </c>
      <c r="BH134" s="141">
        <f t="shared" si="7"/>
        <v>0</v>
      </c>
      <c r="BI134" s="141">
        <f t="shared" si="8"/>
        <v>0</v>
      </c>
      <c r="BJ134" s="13" t="s">
        <v>78</v>
      </c>
      <c r="BK134" s="141">
        <f t="shared" si="9"/>
        <v>0</v>
      </c>
      <c r="BL134" s="13" t="s">
        <v>123</v>
      </c>
      <c r="BM134" s="140" t="s">
        <v>161</v>
      </c>
    </row>
    <row r="135" spans="2:65" s="1" customFormat="1" ht="16.5" customHeight="1">
      <c r="B135" s="128"/>
      <c r="C135" s="142" t="s">
        <v>162</v>
      </c>
      <c r="D135" s="142" t="s">
        <v>124</v>
      </c>
      <c r="E135" s="143" t="s">
        <v>163</v>
      </c>
      <c r="F135" s="144" t="s">
        <v>164</v>
      </c>
      <c r="G135" s="145" t="s">
        <v>122</v>
      </c>
      <c r="H135" s="146">
        <v>1025</v>
      </c>
      <c r="I135" s="147"/>
      <c r="J135" s="148">
        <f t="shared" si="0"/>
        <v>0</v>
      </c>
      <c r="K135" s="144" t="s">
        <v>1</v>
      </c>
      <c r="L135" s="149"/>
      <c r="M135" s="150" t="s">
        <v>1</v>
      </c>
      <c r="N135" s="151" t="s">
        <v>35</v>
      </c>
      <c r="P135" s="138">
        <f t="shared" si="1"/>
        <v>0</v>
      </c>
      <c r="Q135" s="138">
        <v>0</v>
      </c>
      <c r="R135" s="138">
        <f t="shared" si="2"/>
        <v>0</v>
      </c>
      <c r="S135" s="138">
        <v>0</v>
      </c>
      <c r="T135" s="139">
        <f t="shared" si="3"/>
        <v>0</v>
      </c>
      <c r="AR135" s="140" t="s">
        <v>127</v>
      </c>
      <c r="AT135" s="140" t="s">
        <v>124</v>
      </c>
      <c r="AU135" s="140" t="s">
        <v>80</v>
      </c>
      <c r="AY135" s="13" t="s">
        <v>116</v>
      </c>
      <c r="BE135" s="141">
        <f t="shared" si="4"/>
        <v>0</v>
      </c>
      <c r="BF135" s="141">
        <f t="shared" si="5"/>
        <v>0</v>
      </c>
      <c r="BG135" s="141">
        <f t="shared" si="6"/>
        <v>0</v>
      </c>
      <c r="BH135" s="141">
        <f t="shared" si="7"/>
        <v>0</v>
      </c>
      <c r="BI135" s="141">
        <f t="shared" si="8"/>
        <v>0</v>
      </c>
      <c r="BJ135" s="13" t="s">
        <v>78</v>
      </c>
      <c r="BK135" s="141">
        <f t="shared" si="9"/>
        <v>0</v>
      </c>
      <c r="BL135" s="13" t="s">
        <v>123</v>
      </c>
      <c r="BM135" s="140" t="s">
        <v>165</v>
      </c>
    </row>
    <row r="136" spans="2:65" s="1" customFormat="1" ht="24.2" customHeight="1">
      <c r="B136" s="128"/>
      <c r="C136" s="129" t="s">
        <v>144</v>
      </c>
      <c r="D136" s="129" t="s">
        <v>119</v>
      </c>
      <c r="E136" s="130" t="s">
        <v>166</v>
      </c>
      <c r="F136" s="131" t="s">
        <v>167</v>
      </c>
      <c r="G136" s="132" t="s">
        <v>122</v>
      </c>
      <c r="H136" s="133">
        <v>487</v>
      </c>
      <c r="I136" s="134"/>
      <c r="J136" s="135">
        <f t="shared" si="0"/>
        <v>0</v>
      </c>
      <c r="K136" s="131" t="s">
        <v>1</v>
      </c>
      <c r="L136" s="28"/>
      <c r="M136" s="136" t="s">
        <v>1</v>
      </c>
      <c r="N136" s="137" t="s">
        <v>35</v>
      </c>
      <c r="P136" s="138">
        <f t="shared" si="1"/>
        <v>0</v>
      </c>
      <c r="Q136" s="138">
        <v>0</v>
      </c>
      <c r="R136" s="138">
        <f t="shared" si="2"/>
        <v>0</v>
      </c>
      <c r="S136" s="138">
        <v>0</v>
      </c>
      <c r="T136" s="139">
        <f t="shared" si="3"/>
        <v>0</v>
      </c>
      <c r="AR136" s="140" t="s">
        <v>123</v>
      </c>
      <c r="AT136" s="140" t="s">
        <v>119</v>
      </c>
      <c r="AU136" s="140" t="s">
        <v>80</v>
      </c>
      <c r="AY136" s="13" t="s">
        <v>116</v>
      </c>
      <c r="BE136" s="141">
        <f t="shared" si="4"/>
        <v>0</v>
      </c>
      <c r="BF136" s="141">
        <f t="shared" si="5"/>
        <v>0</v>
      </c>
      <c r="BG136" s="141">
        <f t="shared" si="6"/>
        <v>0</v>
      </c>
      <c r="BH136" s="141">
        <f t="shared" si="7"/>
        <v>0</v>
      </c>
      <c r="BI136" s="141">
        <f t="shared" si="8"/>
        <v>0</v>
      </c>
      <c r="BJ136" s="13" t="s">
        <v>78</v>
      </c>
      <c r="BK136" s="141">
        <f t="shared" si="9"/>
        <v>0</v>
      </c>
      <c r="BL136" s="13" t="s">
        <v>123</v>
      </c>
      <c r="BM136" s="140" t="s">
        <v>168</v>
      </c>
    </row>
    <row r="137" spans="2:65" s="1" customFormat="1" ht="37.9" customHeight="1">
      <c r="B137" s="128"/>
      <c r="C137" s="142" t="s">
        <v>169</v>
      </c>
      <c r="D137" s="142" t="s">
        <v>124</v>
      </c>
      <c r="E137" s="143" t="s">
        <v>170</v>
      </c>
      <c r="F137" s="144" t="s">
        <v>171</v>
      </c>
      <c r="G137" s="145" t="s">
        <v>122</v>
      </c>
      <c r="H137" s="146">
        <v>487</v>
      </c>
      <c r="I137" s="147"/>
      <c r="J137" s="148">
        <f t="shared" si="0"/>
        <v>0</v>
      </c>
      <c r="K137" s="144" t="s">
        <v>1</v>
      </c>
      <c r="L137" s="149"/>
      <c r="M137" s="150" t="s">
        <v>1</v>
      </c>
      <c r="N137" s="151" t="s">
        <v>35</v>
      </c>
      <c r="P137" s="138">
        <f t="shared" si="1"/>
        <v>0</v>
      </c>
      <c r="Q137" s="138">
        <v>0</v>
      </c>
      <c r="R137" s="138">
        <f t="shared" si="2"/>
        <v>0</v>
      </c>
      <c r="S137" s="138">
        <v>0</v>
      </c>
      <c r="T137" s="139">
        <f t="shared" si="3"/>
        <v>0</v>
      </c>
      <c r="AR137" s="140" t="s">
        <v>127</v>
      </c>
      <c r="AT137" s="140" t="s">
        <v>124</v>
      </c>
      <c r="AU137" s="140" t="s">
        <v>80</v>
      </c>
      <c r="AY137" s="13" t="s">
        <v>116</v>
      </c>
      <c r="BE137" s="141">
        <f t="shared" si="4"/>
        <v>0</v>
      </c>
      <c r="BF137" s="141">
        <f t="shared" si="5"/>
        <v>0</v>
      </c>
      <c r="BG137" s="141">
        <f t="shared" si="6"/>
        <v>0</v>
      </c>
      <c r="BH137" s="141">
        <f t="shared" si="7"/>
        <v>0</v>
      </c>
      <c r="BI137" s="141">
        <f t="shared" si="8"/>
        <v>0</v>
      </c>
      <c r="BJ137" s="13" t="s">
        <v>78</v>
      </c>
      <c r="BK137" s="141">
        <f t="shared" si="9"/>
        <v>0</v>
      </c>
      <c r="BL137" s="13" t="s">
        <v>123</v>
      </c>
      <c r="BM137" s="140" t="s">
        <v>84</v>
      </c>
    </row>
    <row r="138" spans="2:65" s="1" customFormat="1" ht="33" customHeight="1">
      <c r="B138" s="128"/>
      <c r="C138" s="129" t="s">
        <v>123</v>
      </c>
      <c r="D138" s="129" t="s">
        <v>119</v>
      </c>
      <c r="E138" s="130" t="s">
        <v>172</v>
      </c>
      <c r="F138" s="131" t="s">
        <v>173</v>
      </c>
      <c r="G138" s="132" t="s">
        <v>122</v>
      </c>
      <c r="H138" s="133">
        <v>1261</v>
      </c>
      <c r="I138" s="134"/>
      <c r="J138" s="135">
        <f t="shared" si="0"/>
        <v>0</v>
      </c>
      <c r="K138" s="162"/>
      <c r="L138" s="28"/>
      <c r="M138" s="136" t="s">
        <v>1</v>
      </c>
      <c r="N138" s="137" t="s">
        <v>35</v>
      </c>
      <c r="P138" s="138">
        <f t="shared" si="1"/>
        <v>0</v>
      </c>
      <c r="Q138" s="138">
        <v>0</v>
      </c>
      <c r="R138" s="138">
        <f t="shared" si="2"/>
        <v>0</v>
      </c>
      <c r="S138" s="138">
        <v>0</v>
      </c>
      <c r="T138" s="139">
        <f t="shared" si="3"/>
        <v>0</v>
      </c>
      <c r="AR138" s="140" t="s">
        <v>123</v>
      </c>
      <c r="AT138" s="140" t="s">
        <v>119</v>
      </c>
      <c r="AU138" s="140" t="s">
        <v>80</v>
      </c>
      <c r="AY138" s="13" t="s">
        <v>116</v>
      </c>
      <c r="BE138" s="141">
        <f t="shared" si="4"/>
        <v>0</v>
      </c>
      <c r="BF138" s="141">
        <f t="shared" si="5"/>
        <v>0</v>
      </c>
      <c r="BG138" s="141">
        <f t="shared" si="6"/>
        <v>0</v>
      </c>
      <c r="BH138" s="141">
        <f t="shared" si="7"/>
        <v>0</v>
      </c>
      <c r="BI138" s="141">
        <f t="shared" si="8"/>
        <v>0</v>
      </c>
      <c r="BJ138" s="13" t="s">
        <v>78</v>
      </c>
      <c r="BK138" s="141">
        <f t="shared" si="9"/>
        <v>0</v>
      </c>
      <c r="BL138" s="13" t="s">
        <v>123</v>
      </c>
      <c r="BM138" s="140" t="s">
        <v>127</v>
      </c>
    </row>
    <row r="139" spans="2:65" s="1" customFormat="1" ht="49.15" customHeight="1">
      <c r="B139" s="128"/>
      <c r="C139" s="142" t="s">
        <v>174</v>
      </c>
      <c r="D139" s="142" t="s">
        <v>124</v>
      </c>
      <c r="E139" s="143" t="s">
        <v>175</v>
      </c>
      <c r="F139" s="144" t="s">
        <v>176</v>
      </c>
      <c r="G139" s="145" t="s">
        <v>122</v>
      </c>
      <c r="H139" s="146">
        <v>1141</v>
      </c>
      <c r="I139" s="147"/>
      <c r="J139" s="148">
        <f t="shared" si="0"/>
        <v>0</v>
      </c>
      <c r="K139" s="144" t="s">
        <v>1</v>
      </c>
      <c r="L139" s="149"/>
      <c r="M139" s="150" t="s">
        <v>1</v>
      </c>
      <c r="N139" s="151" t="s">
        <v>35</v>
      </c>
      <c r="P139" s="138">
        <f t="shared" si="1"/>
        <v>0</v>
      </c>
      <c r="Q139" s="138">
        <v>0</v>
      </c>
      <c r="R139" s="138">
        <f t="shared" si="2"/>
        <v>0</v>
      </c>
      <c r="S139" s="138">
        <v>0</v>
      </c>
      <c r="T139" s="139">
        <f t="shared" si="3"/>
        <v>0</v>
      </c>
      <c r="AR139" s="140" t="s">
        <v>127</v>
      </c>
      <c r="AT139" s="140" t="s">
        <v>124</v>
      </c>
      <c r="AU139" s="140" t="s">
        <v>80</v>
      </c>
      <c r="AY139" s="13" t="s">
        <v>116</v>
      </c>
      <c r="BE139" s="141">
        <f t="shared" si="4"/>
        <v>0</v>
      </c>
      <c r="BF139" s="141">
        <f t="shared" si="5"/>
        <v>0</v>
      </c>
      <c r="BG139" s="141">
        <f t="shared" si="6"/>
        <v>0</v>
      </c>
      <c r="BH139" s="141">
        <f t="shared" si="7"/>
        <v>0</v>
      </c>
      <c r="BI139" s="141">
        <f t="shared" si="8"/>
        <v>0</v>
      </c>
      <c r="BJ139" s="13" t="s">
        <v>78</v>
      </c>
      <c r="BK139" s="141">
        <f t="shared" si="9"/>
        <v>0</v>
      </c>
      <c r="BL139" s="13" t="s">
        <v>123</v>
      </c>
      <c r="BM139" s="140" t="s">
        <v>177</v>
      </c>
    </row>
    <row r="140" spans="2:65" s="1" customFormat="1" ht="49.15" customHeight="1">
      <c r="B140" s="128"/>
      <c r="C140" s="142" t="s">
        <v>151</v>
      </c>
      <c r="D140" s="142" t="s">
        <v>124</v>
      </c>
      <c r="E140" s="143" t="s">
        <v>178</v>
      </c>
      <c r="F140" s="144" t="s">
        <v>179</v>
      </c>
      <c r="G140" s="145" t="s">
        <v>122</v>
      </c>
      <c r="H140" s="146">
        <v>120</v>
      </c>
      <c r="I140" s="147"/>
      <c r="J140" s="148">
        <f t="shared" si="0"/>
        <v>0</v>
      </c>
      <c r="K140" s="144" t="s">
        <v>1</v>
      </c>
      <c r="L140" s="149"/>
      <c r="M140" s="150" t="s">
        <v>1</v>
      </c>
      <c r="N140" s="151" t="s">
        <v>35</v>
      </c>
      <c r="P140" s="138">
        <f t="shared" si="1"/>
        <v>0</v>
      </c>
      <c r="Q140" s="138">
        <v>0</v>
      </c>
      <c r="R140" s="138">
        <f t="shared" si="2"/>
        <v>0</v>
      </c>
      <c r="S140" s="138">
        <v>0</v>
      </c>
      <c r="T140" s="139">
        <f t="shared" si="3"/>
        <v>0</v>
      </c>
      <c r="AR140" s="140" t="s">
        <v>127</v>
      </c>
      <c r="AT140" s="140" t="s">
        <v>124</v>
      </c>
      <c r="AU140" s="140" t="s">
        <v>80</v>
      </c>
      <c r="AY140" s="13" t="s">
        <v>116</v>
      </c>
      <c r="BE140" s="141">
        <f t="shared" si="4"/>
        <v>0</v>
      </c>
      <c r="BF140" s="141">
        <f t="shared" si="5"/>
        <v>0</v>
      </c>
      <c r="BG140" s="141">
        <f t="shared" si="6"/>
        <v>0</v>
      </c>
      <c r="BH140" s="141">
        <f t="shared" si="7"/>
        <v>0</v>
      </c>
      <c r="BI140" s="141">
        <f t="shared" si="8"/>
        <v>0</v>
      </c>
      <c r="BJ140" s="13" t="s">
        <v>78</v>
      </c>
      <c r="BK140" s="141">
        <f t="shared" si="9"/>
        <v>0</v>
      </c>
      <c r="BL140" s="13" t="s">
        <v>123</v>
      </c>
      <c r="BM140" s="140" t="s">
        <v>180</v>
      </c>
    </row>
    <row r="141" spans="2:65" s="1" customFormat="1" ht="33" customHeight="1">
      <c r="B141" s="128"/>
      <c r="C141" s="129" t="s">
        <v>181</v>
      </c>
      <c r="D141" s="129" t="s">
        <v>119</v>
      </c>
      <c r="E141" s="130" t="s">
        <v>182</v>
      </c>
      <c r="F141" s="131" t="s">
        <v>183</v>
      </c>
      <c r="G141" s="132" t="s">
        <v>122</v>
      </c>
      <c r="H141" s="133">
        <v>1135</v>
      </c>
      <c r="I141" s="134"/>
      <c r="J141" s="135">
        <f t="shared" si="0"/>
        <v>0</v>
      </c>
      <c r="K141" s="131" t="s">
        <v>1</v>
      </c>
      <c r="L141" s="28"/>
      <c r="M141" s="136" t="s">
        <v>1</v>
      </c>
      <c r="N141" s="137" t="s">
        <v>35</v>
      </c>
      <c r="P141" s="138">
        <f t="shared" si="1"/>
        <v>0</v>
      </c>
      <c r="Q141" s="138">
        <v>0</v>
      </c>
      <c r="R141" s="138">
        <f t="shared" si="2"/>
        <v>0</v>
      </c>
      <c r="S141" s="138">
        <v>0</v>
      </c>
      <c r="T141" s="139">
        <f t="shared" si="3"/>
        <v>0</v>
      </c>
      <c r="AR141" s="140" t="s">
        <v>123</v>
      </c>
      <c r="AT141" s="140" t="s">
        <v>119</v>
      </c>
      <c r="AU141" s="140" t="s">
        <v>80</v>
      </c>
      <c r="AY141" s="13" t="s">
        <v>116</v>
      </c>
      <c r="BE141" s="141">
        <f t="shared" si="4"/>
        <v>0</v>
      </c>
      <c r="BF141" s="141">
        <f t="shared" si="5"/>
        <v>0</v>
      </c>
      <c r="BG141" s="141">
        <f t="shared" si="6"/>
        <v>0</v>
      </c>
      <c r="BH141" s="141">
        <f t="shared" si="7"/>
        <v>0</v>
      </c>
      <c r="BI141" s="141">
        <f t="shared" si="8"/>
        <v>0</v>
      </c>
      <c r="BJ141" s="13" t="s">
        <v>78</v>
      </c>
      <c r="BK141" s="141">
        <f t="shared" si="9"/>
        <v>0</v>
      </c>
      <c r="BL141" s="13" t="s">
        <v>123</v>
      </c>
      <c r="BM141" s="140" t="s">
        <v>184</v>
      </c>
    </row>
    <row r="142" spans="2:65" s="1" customFormat="1" ht="49.15" customHeight="1">
      <c r="B142" s="128"/>
      <c r="C142" s="142" t="s">
        <v>81</v>
      </c>
      <c r="D142" s="142" t="s">
        <v>124</v>
      </c>
      <c r="E142" s="143" t="s">
        <v>185</v>
      </c>
      <c r="F142" s="144" t="s">
        <v>186</v>
      </c>
      <c r="G142" s="145" t="s">
        <v>122</v>
      </c>
      <c r="H142" s="146">
        <v>1135</v>
      </c>
      <c r="I142" s="147"/>
      <c r="J142" s="148">
        <f t="shared" si="0"/>
        <v>0</v>
      </c>
      <c r="K142" s="144" t="s">
        <v>1</v>
      </c>
      <c r="L142" s="149"/>
      <c r="M142" s="150" t="s">
        <v>1</v>
      </c>
      <c r="N142" s="151" t="s">
        <v>35</v>
      </c>
      <c r="P142" s="138">
        <f t="shared" si="1"/>
        <v>0</v>
      </c>
      <c r="Q142" s="138">
        <v>0</v>
      </c>
      <c r="R142" s="138">
        <f t="shared" si="2"/>
        <v>0</v>
      </c>
      <c r="S142" s="138">
        <v>0</v>
      </c>
      <c r="T142" s="139">
        <f t="shared" si="3"/>
        <v>0</v>
      </c>
      <c r="AR142" s="140" t="s">
        <v>127</v>
      </c>
      <c r="AT142" s="140" t="s">
        <v>124</v>
      </c>
      <c r="AU142" s="140" t="s">
        <v>80</v>
      </c>
      <c r="AY142" s="13" t="s">
        <v>116</v>
      </c>
      <c r="BE142" s="141">
        <f t="shared" si="4"/>
        <v>0</v>
      </c>
      <c r="BF142" s="141">
        <f t="shared" si="5"/>
        <v>0</v>
      </c>
      <c r="BG142" s="141">
        <f t="shared" si="6"/>
        <v>0</v>
      </c>
      <c r="BH142" s="141">
        <f t="shared" si="7"/>
        <v>0</v>
      </c>
      <c r="BI142" s="141">
        <f t="shared" si="8"/>
        <v>0</v>
      </c>
      <c r="BJ142" s="13" t="s">
        <v>78</v>
      </c>
      <c r="BK142" s="141">
        <f t="shared" si="9"/>
        <v>0</v>
      </c>
      <c r="BL142" s="13" t="s">
        <v>123</v>
      </c>
      <c r="BM142" s="140" t="s">
        <v>187</v>
      </c>
    </row>
    <row r="143" spans="2:65" s="1" customFormat="1" ht="24.2" customHeight="1">
      <c r="B143" s="128"/>
      <c r="C143" s="129" t="s">
        <v>7</v>
      </c>
      <c r="D143" s="129" t="s">
        <v>119</v>
      </c>
      <c r="E143" s="130" t="s">
        <v>188</v>
      </c>
      <c r="F143" s="131" t="s">
        <v>189</v>
      </c>
      <c r="G143" s="132" t="s">
        <v>122</v>
      </c>
      <c r="H143" s="133">
        <v>1559</v>
      </c>
      <c r="I143" s="134"/>
      <c r="J143" s="135">
        <f t="shared" si="0"/>
        <v>0</v>
      </c>
      <c r="K143" s="162"/>
      <c r="L143" s="28"/>
      <c r="M143" s="136" t="s">
        <v>1</v>
      </c>
      <c r="N143" s="137" t="s">
        <v>35</v>
      </c>
      <c r="P143" s="138">
        <f t="shared" si="1"/>
        <v>0</v>
      </c>
      <c r="Q143" s="138">
        <v>0</v>
      </c>
      <c r="R143" s="138">
        <f t="shared" si="2"/>
        <v>0</v>
      </c>
      <c r="S143" s="138">
        <v>0</v>
      </c>
      <c r="T143" s="139">
        <f t="shared" si="3"/>
        <v>0</v>
      </c>
      <c r="AR143" s="140" t="s">
        <v>123</v>
      </c>
      <c r="AT143" s="140" t="s">
        <v>119</v>
      </c>
      <c r="AU143" s="140" t="s">
        <v>80</v>
      </c>
      <c r="AY143" s="13" t="s">
        <v>116</v>
      </c>
      <c r="BE143" s="141">
        <f t="shared" si="4"/>
        <v>0</v>
      </c>
      <c r="BF143" s="141">
        <f t="shared" si="5"/>
        <v>0</v>
      </c>
      <c r="BG143" s="141">
        <f t="shared" si="6"/>
        <v>0</v>
      </c>
      <c r="BH143" s="141">
        <f t="shared" si="7"/>
        <v>0</v>
      </c>
      <c r="BI143" s="141">
        <f t="shared" si="8"/>
        <v>0</v>
      </c>
      <c r="BJ143" s="13" t="s">
        <v>78</v>
      </c>
      <c r="BK143" s="141">
        <f t="shared" si="9"/>
        <v>0</v>
      </c>
      <c r="BL143" s="13" t="s">
        <v>123</v>
      </c>
      <c r="BM143" s="140" t="s">
        <v>190</v>
      </c>
    </row>
    <row r="144" spans="2:65" s="1" customFormat="1" ht="49.15" customHeight="1">
      <c r="B144" s="128"/>
      <c r="C144" s="142" t="s">
        <v>158</v>
      </c>
      <c r="D144" s="142" t="s">
        <v>124</v>
      </c>
      <c r="E144" s="143" t="s">
        <v>191</v>
      </c>
      <c r="F144" s="144" t="s">
        <v>192</v>
      </c>
      <c r="G144" s="145" t="s">
        <v>122</v>
      </c>
      <c r="H144" s="146">
        <v>28</v>
      </c>
      <c r="I144" s="147"/>
      <c r="J144" s="148">
        <f t="shared" si="0"/>
        <v>0</v>
      </c>
      <c r="K144" s="144" t="s">
        <v>1</v>
      </c>
      <c r="L144" s="149"/>
      <c r="M144" s="150" t="s">
        <v>1</v>
      </c>
      <c r="N144" s="151" t="s">
        <v>35</v>
      </c>
      <c r="P144" s="138">
        <f t="shared" si="1"/>
        <v>0</v>
      </c>
      <c r="Q144" s="138">
        <v>0</v>
      </c>
      <c r="R144" s="138">
        <f t="shared" si="2"/>
        <v>0</v>
      </c>
      <c r="S144" s="138">
        <v>0</v>
      </c>
      <c r="T144" s="139">
        <f t="shared" si="3"/>
        <v>0</v>
      </c>
      <c r="AR144" s="140" t="s">
        <v>127</v>
      </c>
      <c r="AT144" s="140" t="s">
        <v>124</v>
      </c>
      <c r="AU144" s="140" t="s">
        <v>80</v>
      </c>
      <c r="AY144" s="13" t="s">
        <v>116</v>
      </c>
      <c r="BE144" s="141">
        <f t="shared" si="4"/>
        <v>0</v>
      </c>
      <c r="BF144" s="141">
        <f t="shared" si="5"/>
        <v>0</v>
      </c>
      <c r="BG144" s="141">
        <f t="shared" si="6"/>
        <v>0</v>
      </c>
      <c r="BH144" s="141">
        <f t="shared" si="7"/>
        <v>0</v>
      </c>
      <c r="BI144" s="141">
        <f t="shared" si="8"/>
        <v>0</v>
      </c>
      <c r="BJ144" s="13" t="s">
        <v>78</v>
      </c>
      <c r="BK144" s="141">
        <f t="shared" si="9"/>
        <v>0</v>
      </c>
      <c r="BL144" s="13" t="s">
        <v>123</v>
      </c>
      <c r="BM144" s="140" t="s">
        <v>193</v>
      </c>
    </row>
    <row r="145" spans="2:65" s="1" customFormat="1" ht="49.15" customHeight="1">
      <c r="B145" s="128"/>
      <c r="C145" s="142" t="s">
        <v>194</v>
      </c>
      <c r="D145" s="142" t="s">
        <v>124</v>
      </c>
      <c r="E145" s="143" t="s">
        <v>195</v>
      </c>
      <c r="F145" s="144" t="s">
        <v>196</v>
      </c>
      <c r="G145" s="145" t="s">
        <v>122</v>
      </c>
      <c r="H145" s="146">
        <v>420</v>
      </c>
      <c r="I145" s="147"/>
      <c r="J145" s="148">
        <f t="shared" si="0"/>
        <v>0</v>
      </c>
      <c r="K145" s="144" t="s">
        <v>1</v>
      </c>
      <c r="L145" s="149"/>
      <c r="M145" s="150" t="s">
        <v>1</v>
      </c>
      <c r="N145" s="151" t="s">
        <v>35</v>
      </c>
      <c r="P145" s="138">
        <f t="shared" si="1"/>
        <v>0</v>
      </c>
      <c r="Q145" s="138">
        <v>0</v>
      </c>
      <c r="R145" s="138">
        <f t="shared" si="2"/>
        <v>0</v>
      </c>
      <c r="S145" s="138">
        <v>0</v>
      </c>
      <c r="T145" s="139">
        <f t="shared" si="3"/>
        <v>0</v>
      </c>
      <c r="AR145" s="140" t="s">
        <v>127</v>
      </c>
      <c r="AT145" s="140" t="s">
        <v>124</v>
      </c>
      <c r="AU145" s="140" t="s">
        <v>80</v>
      </c>
      <c r="AY145" s="13" t="s">
        <v>116</v>
      </c>
      <c r="BE145" s="141">
        <f t="shared" si="4"/>
        <v>0</v>
      </c>
      <c r="BF145" s="141">
        <f t="shared" si="5"/>
        <v>0</v>
      </c>
      <c r="BG145" s="141">
        <f t="shared" si="6"/>
        <v>0</v>
      </c>
      <c r="BH145" s="141">
        <f t="shared" si="7"/>
        <v>0</v>
      </c>
      <c r="BI145" s="141">
        <f t="shared" si="8"/>
        <v>0</v>
      </c>
      <c r="BJ145" s="13" t="s">
        <v>78</v>
      </c>
      <c r="BK145" s="141">
        <f t="shared" si="9"/>
        <v>0</v>
      </c>
      <c r="BL145" s="13" t="s">
        <v>123</v>
      </c>
      <c r="BM145" s="140" t="s">
        <v>197</v>
      </c>
    </row>
    <row r="146" spans="2:65" s="1" customFormat="1" ht="49.15" customHeight="1">
      <c r="B146" s="128"/>
      <c r="C146" s="142" t="s">
        <v>161</v>
      </c>
      <c r="D146" s="142" t="s">
        <v>124</v>
      </c>
      <c r="E146" s="143" t="s">
        <v>198</v>
      </c>
      <c r="F146" s="144" t="s">
        <v>199</v>
      </c>
      <c r="G146" s="145" t="s">
        <v>122</v>
      </c>
      <c r="H146" s="146">
        <v>274</v>
      </c>
      <c r="I146" s="147"/>
      <c r="J146" s="148">
        <f t="shared" si="0"/>
        <v>0</v>
      </c>
      <c r="K146" s="144" t="s">
        <v>1</v>
      </c>
      <c r="L146" s="149"/>
      <c r="M146" s="150" t="s">
        <v>1</v>
      </c>
      <c r="N146" s="151" t="s">
        <v>35</v>
      </c>
      <c r="P146" s="138">
        <f t="shared" si="1"/>
        <v>0</v>
      </c>
      <c r="Q146" s="138">
        <v>0</v>
      </c>
      <c r="R146" s="138">
        <f t="shared" si="2"/>
        <v>0</v>
      </c>
      <c r="S146" s="138">
        <v>0</v>
      </c>
      <c r="T146" s="139">
        <f t="shared" si="3"/>
        <v>0</v>
      </c>
      <c r="AR146" s="140" t="s">
        <v>127</v>
      </c>
      <c r="AT146" s="140" t="s">
        <v>124</v>
      </c>
      <c r="AU146" s="140" t="s">
        <v>80</v>
      </c>
      <c r="AY146" s="13" t="s">
        <v>116</v>
      </c>
      <c r="BE146" s="141">
        <f t="shared" si="4"/>
        <v>0</v>
      </c>
      <c r="BF146" s="141">
        <f t="shared" si="5"/>
        <v>0</v>
      </c>
      <c r="BG146" s="141">
        <f t="shared" si="6"/>
        <v>0</v>
      </c>
      <c r="BH146" s="141">
        <f t="shared" si="7"/>
        <v>0</v>
      </c>
      <c r="BI146" s="141">
        <f t="shared" si="8"/>
        <v>0</v>
      </c>
      <c r="BJ146" s="13" t="s">
        <v>78</v>
      </c>
      <c r="BK146" s="141">
        <f t="shared" si="9"/>
        <v>0</v>
      </c>
      <c r="BL146" s="13" t="s">
        <v>123</v>
      </c>
      <c r="BM146" s="140" t="s">
        <v>200</v>
      </c>
    </row>
    <row r="147" spans="2:65" s="1" customFormat="1" ht="49.15" customHeight="1">
      <c r="B147" s="128"/>
      <c r="C147" s="142" t="s">
        <v>201</v>
      </c>
      <c r="D147" s="142" t="s">
        <v>124</v>
      </c>
      <c r="E147" s="143" t="s">
        <v>202</v>
      </c>
      <c r="F147" s="144" t="s">
        <v>203</v>
      </c>
      <c r="G147" s="145" t="s">
        <v>122</v>
      </c>
      <c r="H147" s="146">
        <v>169</v>
      </c>
      <c r="I147" s="147"/>
      <c r="J147" s="148">
        <f t="shared" si="0"/>
        <v>0</v>
      </c>
      <c r="K147" s="144" t="s">
        <v>1</v>
      </c>
      <c r="L147" s="149"/>
      <c r="M147" s="150" t="s">
        <v>1</v>
      </c>
      <c r="N147" s="151" t="s">
        <v>35</v>
      </c>
      <c r="P147" s="138">
        <f t="shared" si="1"/>
        <v>0</v>
      </c>
      <c r="Q147" s="138">
        <v>0</v>
      </c>
      <c r="R147" s="138">
        <f t="shared" si="2"/>
        <v>0</v>
      </c>
      <c r="S147" s="138">
        <v>0</v>
      </c>
      <c r="T147" s="139">
        <f t="shared" si="3"/>
        <v>0</v>
      </c>
      <c r="AR147" s="140" t="s">
        <v>127</v>
      </c>
      <c r="AT147" s="140" t="s">
        <v>124</v>
      </c>
      <c r="AU147" s="140" t="s">
        <v>80</v>
      </c>
      <c r="AY147" s="13" t="s">
        <v>116</v>
      </c>
      <c r="BE147" s="141">
        <f t="shared" si="4"/>
        <v>0</v>
      </c>
      <c r="BF147" s="141">
        <f t="shared" si="5"/>
        <v>0</v>
      </c>
      <c r="BG147" s="141">
        <f t="shared" si="6"/>
        <v>0</v>
      </c>
      <c r="BH147" s="141">
        <f t="shared" si="7"/>
        <v>0</v>
      </c>
      <c r="BI147" s="141">
        <f t="shared" si="8"/>
        <v>0</v>
      </c>
      <c r="BJ147" s="13" t="s">
        <v>78</v>
      </c>
      <c r="BK147" s="141">
        <f t="shared" si="9"/>
        <v>0</v>
      </c>
      <c r="BL147" s="13" t="s">
        <v>123</v>
      </c>
      <c r="BM147" s="140" t="s">
        <v>204</v>
      </c>
    </row>
    <row r="148" spans="2:65" s="1" customFormat="1" ht="49.15" customHeight="1">
      <c r="B148" s="128"/>
      <c r="C148" s="142" t="s">
        <v>165</v>
      </c>
      <c r="D148" s="142" t="s">
        <v>124</v>
      </c>
      <c r="E148" s="143" t="s">
        <v>205</v>
      </c>
      <c r="F148" s="144" t="s">
        <v>206</v>
      </c>
      <c r="G148" s="145" t="s">
        <v>122</v>
      </c>
      <c r="H148" s="146">
        <v>225</v>
      </c>
      <c r="I148" s="147"/>
      <c r="J148" s="148">
        <f t="shared" si="0"/>
        <v>0</v>
      </c>
      <c r="K148" s="144" t="s">
        <v>1</v>
      </c>
      <c r="L148" s="149"/>
      <c r="M148" s="150" t="s">
        <v>1</v>
      </c>
      <c r="N148" s="151" t="s">
        <v>35</v>
      </c>
      <c r="P148" s="138">
        <f t="shared" si="1"/>
        <v>0</v>
      </c>
      <c r="Q148" s="138">
        <v>0</v>
      </c>
      <c r="R148" s="138">
        <f t="shared" si="2"/>
        <v>0</v>
      </c>
      <c r="S148" s="138">
        <v>0</v>
      </c>
      <c r="T148" s="139">
        <f t="shared" si="3"/>
        <v>0</v>
      </c>
      <c r="AR148" s="140" t="s">
        <v>127</v>
      </c>
      <c r="AT148" s="140" t="s">
        <v>124</v>
      </c>
      <c r="AU148" s="140" t="s">
        <v>80</v>
      </c>
      <c r="AY148" s="13" t="s">
        <v>116</v>
      </c>
      <c r="BE148" s="141">
        <f t="shared" si="4"/>
        <v>0</v>
      </c>
      <c r="BF148" s="141">
        <f t="shared" si="5"/>
        <v>0</v>
      </c>
      <c r="BG148" s="141">
        <f t="shared" si="6"/>
        <v>0</v>
      </c>
      <c r="BH148" s="141">
        <f t="shared" si="7"/>
        <v>0</v>
      </c>
      <c r="BI148" s="141">
        <f t="shared" si="8"/>
        <v>0</v>
      </c>
      <c r="BJ148" s="13" t="s">
        <v>78</v>
      </c>
      <c r="BK148" s="141">
        <f t="shared" si="9"/>
        <v>0</v>
      </c>
      <c r="BL148" s="13" t="s">
        <v>123</v>
      </c>
      <c r="BM148" s="140" t="s">
        <v>207</v>
      </c>
    </row>
    <row r="149" spans="2:65" s="1" customFormat="1" ht="44.25" customHeight="1">
      <c r="B149" s="128"/>
      <c r="C149" s="142" t="s">
        <v>208</v>
      </c>
      <c r="D149" s="142" t="s">
        <v>124</v>
      </c>
      <c r="E149" s="143" t="s">
        <v>209</v>
      </c>
      <c r="F149" s="144" t="s">
        <v>210</v>
      </c>
      <c r="G149" s="145" t="s">
        <v>122</v>
      </c>
      <c r="H149" s="146">
        <v>225</v>
      </c>
      <c r="I149" s="147"/>
      <c r="J149" s="148">
        <f t="shared" si="0"/>
        <v>0</v>
      </c>
      <c r="K149" s="144" t="s">
        <v>1</v>
      </c>
      <c r="L149" s="149"/>
      <c r="M149" s="150" t="s">
        <v>1</v>
      </c>
      <c r="N149" s="151" t="s">
        <v>35</v>
      </c>
      <c r="P149" s="138">
        <f t="shared" si="1"/>
        <v>0</v>
      </c>
      <c r="Q149" s="138">
        <v>0</v>
      </c>
      <c r="R149" s="138">
        <f t="shared" si="2"/>
        <v>0</v>
      </c>
      <c r="S149" s="138">
        <v>0</v>
      </c>
      <c r="T149" s="139">
        <f t="shared" si="3"/>
        <v>0</v>
      </c>
      <c r="AR149" s="140" t="s">
        <v>127</v>
      </c>
      <c r="AT149" s="140" t="s">
        <v>124</v>
      </c>
      <c r="AU149" s="140" t="s">
        <v>80</v>
      </c>
      <c r="AY149" s="13" t="s">
        <v>116</v>
      </c>
      <c r="BE149" s="141">
        <f t="shared" si="4"/>
        <v>0</v>
      </c>
      <c r="BF149" s="141">
        <f t="shared" si="5"/>
        <v>0</v>
      </c>
      <c r="BG149" s="141">
        <f t="shared" si="6"/>
        <v>0</v>
      </c>
      <c r="BH149" s="141">
        <f t="shared" si="7"/>
        <v>0</v>
      </c>
      <c r="BI149" s="141">
        <f t="shared" si="8"/>
        <v>0</v>
      </c>
      <c r="BJ149" s="13" t="s">
        <v>78</v>
      </c>
      <c r="BK149" s="141">
        <f t="shared" si="9"/>
        <v>0</v>
      </c>
      <c r="BL149" s="13" t="s">
        <v>123</v>
      </c>
      <c r="BM149" s="140" t="s">
        <v>211</v>
      </c>
    </row>
    <row r="150" spans="2:65" s="1" customFormat="1" ht="44.25" customHeight="1">
      <c r="B150" s="128"/>
      <c r="C150" s="142" t="s">
        <v>168</v>
      </c>
      <c r="D150" s="142" t="s">
        <v>124</v>
      </c>
      <c r="E150" s="143" t="s">
        <v>212</v>
      </c>
      <c r="F150" s="144" t="s">
        <v>213</v>
      </c>
      <c r="G150" s="145" t="s">
        <v>122</v>
      </c>
      <c r="H150" s="146">
        <v>218</v>
      </c>
      <c r="I150" s="147"/>
      <c r="J150" s="148">
        <f t="shared" si="0"/>
        <v>0</v>
      </c>
      <c r="K150" s="144" t="s">
        <v>1</v>
      </c>
      <c r="L150" s="149"/>
      <c r="M150" s="150" t="s">
        <v>1</v>
      </c>
      <c r="N150" s="151" t="s">
        <v>35</v>
      </c>
      <c r="P150" s="138">
        <f t="shared" si="1"/>
        <v>0</v>
      </c>
      <c r="Q150" s="138">
        <v>0</v>
      </c>
      <c r="R150" s="138">
        <f t="shared" si="2"/>
        <v>0</v>
      </c>
      <c r="S150" s="138">
        <v>0</v>
      </c>
      <c r="T150" s="139">
        <f t="shared" si="3"/>
        <v>0</v>
      </c>
      <c r="AR150" s="140" t="s">
        <v>127</v>
      </c>
      <c r="AT150" s="140" t="s">
        <v>124</v>
      </c>
      <c r="AU150" s="140" t="s">
        <v>80</v>
      </c>
      <c r="AY150" s="13" t="s">
        <v>116</v>
      </c>
      <c r="BE150" s="141">
        <f t="shared" si="4"/>
        <v>0</v>
      </c>
      <c r="BF150" s="141">
        <f t="shared" si="5"/>
        <v>0</v>
      </c>
      <c r="BG150" s="141">
        <f t="shared" si="6"/>
        <v>0</v>
      </c>
      <c r="BH150" s="141">
        <f t="shared" si="7"/>
        <v>0</v>
      </c>
      <c r="BI150" s="141">
        <f t="shared" si="8"/>
        <v>0</v>
      </c>
      <c r="BJ150" s="13" t="s">
        <v>78</v>
      </c>
      <c r="BK150" s="141">
        <f t="shared" si="9"/>
        <v>0</v>
      </c>
      <c r="BL150" s="13" t="s">
        <v>123</v>
      </c>
      <c r="BM150" s="140" t="s">
        <v>214</v>
      </c>
    </row>
    <row r="151" spans="2:65" s="1" customFormat="1" ht="37.9" customHeight="1">
      <c r="B151" s="128"/>
      <c r="C151" s="129" t="s">
        <v>215</v>
      </c>
      <c r="D151" s="129" t="s">
        <v>119</v>
      </c>
      <c r="E151" s="130" t="s">
        <v>216</v>
      </c>
      <c r="F151" s="131" t="s">
        <v>217</v>
      </c>
      <c r="G151" s="132" t="s">
        <v>122</v>
      </c>
      <c r="H151" s="133">
        <v>5248</v>
      </c>
      <c r="I151" s="134"/>
      <c r="J151" s="135">
        <f t="shared" si="0"/>
        <v>0</v>
      </c>
      <c r="K151" s="131" t="s">
        <v>1</v>
      </c>
      <c r="L151" s="28"/>
      <c r="M151" s="136" t="s">
        <v>1</v>
      </c>
      <c r="N151" s="137" t="s">
        <v>35</v>
      </c>
      <c r="P151" s="138">
        <f t="shared" si="1"/>
        <v>0</v>
      </c>
      <c r="Q151" s="138">
        <v>0</v>
      </c>
      <c r="R151" s="138">
        <f t="shared" si="2"/>
        <v>0</v>
      </c>
      <c r="S151" s="138">
        <v>0</v>
      </c>
      <c r="T151" s="139">
        <f t="shared" si="3"/>
        <v>0</v>
      </c>
      <c r="AR151" s="140" t="s">
        <v>123</v>
      </c>
      <c r="AT151" s="140" t="s">
        <v>119</v>
      </c>
      <c r="AU151" s="140" t="s">
        <v>80</v>
      </c>
      <c r="AY151" s="13" t="s">
        <v>116</v>
      </c>
      <c r="BE151" s="141">
        <f t="shared" si="4"/>
        <v>0</v>
      </c>
      <c r="BF151" s="141">
        <f t="shared" si="5"/>
        <v>0</v>
      </c>
      <c r="BG151" s="141">
        <f t="shared" si="6"/>
        <v>0</v>
      </c>
      <c r="BH151" s="141">
        <f t="shared" si="7"/>
        <v>0</v>
      </c>
      <c r="BI151" s="141">
        <f t="shared" si="8"/>
        <v>0</v>
      </c>
      <c r="BJ151" s="13" t="s">
        <v>78</v>
      </c>
      <c r="BK151" s="141">
        <f t="shared" si="9"/>
        <v>0</v>
      </c>
      <c r="BL151" s="13" t="s">
        <v>123</v>
      </c>
      <c r="BM151" s="140" t="s">
        <v>218</v>
      </c>
    </row>
    <row r="152" spans="2:65" s="1" customFormat="1" ht="16.5" customHeight="1">
      <c r="B152" s="128"/>
      <c r="C152" s="142" t="s">
        <v>84</v>
      </c>
      <c r="D152" s="142" t="s">
        <v>124</v>
      </c>
      <c r="E152" s="143" t="s">
        <v>219</v>
      </c>
      <c r="F152" s="144" t="s">
        <v>220</v>
      </c>
      <c r="G152" s="145" t="s">
        <v>122</v>
      </c>
      <c r="H152" s="146">
        <v>5248</v>
      </c>
      <c r="I152" s="147"/>
      <c r="J152" s="148">
        <f t="shared" si="0"/>
        <v>0</v>
      </c>
      <c r="K152" s="144" t="s">
        <v>1</v>
      </c>
      <c r="L152" s="149"/>
      <c r="M152" s="150" t="s">
        <v>1</v>
      </c>
      <c r="N152" s="151" t="s">
        <v>35</v>
      </c>
      <c r="P152" s="138">
        <f t="shared" si="1"/>
        <v>0</v>
      </c>
      <c r="Q152" s="138">
        <v>0</v>
      </c>
      <c r="R152" s="138">
        <f t="shared" si="2"/>
        <v>0</v>
      </c>
      <c r="S152" s="138">
        <v>0</v>
      </c>
      <c r="T152" s="139">
        <f t="shared" si="3"/>
        <v>0</v>
      </c>
      <c r="AR152" s="140" t="s">
        <v>127</v>
      </c>
      <c r="AT152" s="140" t="s">
        <v>124</v>
      </c>
      <c r="AU152" s="140" t="s">
        <v>80</v>
      </c>
      <c r="AY152" s="13" t="s">
        <v>116</v>
      </c>
      <c r="BE152" s="141">
        <f t="shared" si="4"/>
        <v>0</v>
      </c>
      <c r="BF152" s="141">
        <f t="shared" si="5"/>
        <v>0</v>
      </c>
      <c r="BG152" s="141">
        <f t="shared" si="6"/>
        <v>0</v>
      </c>
      <c r="BH152" s="141">
        <f t="shared" si="7"/>
        <v>0</v>
      </c>
      <c r="BI152" s="141">
        <f t="shared" si="8"/>
        <v>0</v>
      </c>
      <c r="BJ152" s="13" t="s">
        <v>78</v>
      </c>
      <c r="BK152" s="141">
        <f t="shared" si="9"/>
        <v>0</v>
      </c>
      <c r="BL152" s="13" t="s">
        <v>123</v>
      </c>
      <c r="BM152" s="140" t="s">
        <v>221</v>
      </c>
    </row>
    <row r="153" spans="2:65" s="1" customFormat="1" ht="37.9" customHeight="1">
      <c r="B153" s="128"/>
      <c r="C153" s="129" t="s">
        <v>222</v>
      </c>
      <c r="D153" s="129" t="s">
        <v>119</v>
      </c>
      <c r="E153" s="130" t="s">
        <v>223</v>
      </c>
      <c r="F153" s="131" t="s">
        <v>224</v>
      </c>
      <c r="G153" s="132" t="s">
        <v>122</v>
      </c>
      <c r="H153" s="133">
        <v>574</v>
      </c>
      <c r="I153" s="134"/>
      <c r="J153" s="135">
        <f t="shared" si="0"/>
        <v>0</v>
      </c>
      <c r="K153" s="131" t="s">
        <v>1</v>
      </c>
      <c r="L153" s="28"/>
      <c r="M153" s="136" t="s">
        <v>1</v>
      </c>
      <c r="N153" s="137" t="s">
        <v>35</v>
      </c>
      <c r="P153" s="138">
        <f t="shared" si="1"/>
        <v>0</v>
      </c>
      <c r="Q153" s="138">
        <v>0</v>
      </c>
      <c r="R153" s="138">
        <f t="shared" si="2"/>
        <v>0</v>
      </c>
      <c r="S153" s="138">
        <v>0</v>
      </c>
      <c r="T153" s="139">
        <f t="shared" si="3"/>
        <v>0</v>
      </c>
      <c r="AR153" s="140" t="s">
        <v>123</v>
      </c>
      <c r="AT153" s="140" t="s">
        <v>119</v>
      </c>
      <c r="AU153" s="140" t="s">
        <v>80</v>
      </c>
      <c r="AY153" s="13" t="s">
        <v>116</v>
      </c>
      <c r="BE153" s="141">
        <f t="shared" si="4"/>
        <v>0</v>
      </c>
      <c r="BF153" s="141">
        <f t="shared" si="5"/>
        <v>0</v>
      </c>
      <c r="BG153" s="141">
        <f t="shared" si="6"/>
        <v>0</v>
      </c>
      <c r="BH153" s="141">
        <f t="shared" si="7"/>
        <v>0</v>
      </c>
      <c r="BI153" s="141">
        <f t="shared" si="8"/>
        <v>0</v>
      </c>
      <c r="BJ153" s="13" t="s">
        <v>78</v>
      </c>
      <c r="BK153" s="141">
        <f t="shared" si="9"/>
        <v>0</v>
      </c>
      <c r="BL153" s="13" t="s">
        <v>123</v>
      </c>
      <c r="BM153" s="140" t="s">
        <v>225</v>
      </c>
    </row>
    <row r="154" spans="2:65" s="1" customFormat="1" ht="16.5" customHeight="1">
      <c r="B154" s="128"/>
      <c r="C154" s="142" t="s">
        <v>127</v>
      </c>
      <c r="D154" s="142" t="s">
        <v>124</v>
      </c>
      <c r="E154" s="143" t="s">
        <v>226</v>
      </c>
      <c r="F154" s="144" t="s">
        <v>227</v>
      </c>
      <c r="G154" s="145" t="s">
        <v>122</v>
      </c>
      <c r="H154" s="146">
        <v>574</v>
      </c>
      <c r="I154" s="147"/>
      <c r="J154" s="148">
        <f t="shared" si="0"/>
        <v>0</v>
      </c>
      <c r="K154" s="144" t="s">
        <v>1</v>
      </c>
      <c r="L154" s="149"/>
      <c r="M154" s="150" t="s">
        <v>1</v>
      </c>
      <c r="N154" s="151" t="s">
        <v>35</v>
      </c>
      <c r="P154" s="138">
        <f t="shared" si="1"/>
        <v>0</v>
      </c>
      <c r="Q154" s="138">
        <v>0</v>
      </c>
      <c r="R154" s="138">
        <f t="shared" si="2"/>
        <v>0</v>
      </c>
      <c r="S154" s="138">
        <v>0</v>
      </c>
      <c r="T154" s="139">
        <f t="shared" si="3"/>
        <v>0</v>
      </c>
      <c r="AR154" s="140" t="s">
        <v>127</v>
      </c>
      <c r="AT154" s="140" t="s">
        <v>124</v>
      </c>
      <c r="AU154" s="140" t="s">
        <v>80</v>
      </c>
      <c r="AY154" s="13" t="s">
        <v>116</v>
      </c>
      <c r="BE154" s="141">
        <f t="shared" si="4"/>
        <v>0</v>
      </c>
      <c r="BF154" s="141">
        <f t="shared" si="5"/>
        <v>0</v>
      </c>
      <c r="BG154" s="141">
        <f t="shared" si="6"/>
        <v>0</v>
      </c>
      <c r="BH154" s="141">
        <f t="shared" si="7"/>
        <v>0</v>
      </c>
      <c r="BI154" s="141">
        <f t="shared" si="8"/>
        <v>0</v>
      </c>
      <c r="BJ154" s="13" t="s">
        <v>78</v>
      </c>
      <c r="BK154" s="141">
        <f t="shared" si="9"/>
        <v>0</v>
      </c>
      <c r="BL154" s="13" t="s">
        <v>123</v>
      </c>
      <c r="BM154" s="140" t="s">
        <v>228</v>
      </c>
    </row>
    <row r="155" spans="2:65" s="1" customFormat="1" ht="16.5" customHeight="1">
      <c r="B155" s="128"/>
      <c r="C155" s="142" t="s">
        <v>229</v>
      </c>
      <c r="D155" s="142" t="s">
        <v>124</v>
      </c>
      <c r="E155" s="143" t="s">
        <v>230</v>
      </c>
      <c r="F155" s="144" t="s">
        <v>231</v>
      </c>
      <c r="G155" s="145" t="s">
        <v>232</v>
      </c>
      <c r="H155" s="146">
        <v>5</v>
      </c>
      <c r="I155" s="147"/>
      <c r="J155" s="148">
        <f t="shared" ref="J155:J172" si="10">ROUND(I155*H155,2)</f>
        <v>0</v>
      </c>
      <c r="K155" s="144" t="s">
        <v>1</v>
      </c>
      <c r="L155" s="149"/>
      <c r="M155" s="150" t="s">
        <v>1</v>
      </c>
      <c r="N155" s="151" t="s">
        <v>35</v>
      </c>
      <c r="P155" s="138">
        <f t="shared" ref="P155:P172" si="11">O155*H155</f>
        <v>0</v>
      </c>
      <c r="Q155" s="138">
        <v>0</v>
      </c>
      <c r="R155" s="138">
        <f t="shared" ref="R155:R172" si="12">Q155*H155</f>
        <v>0</v>
      </c>
      <c r="S155" s="138">
        <v>0</v>
      </c>
      <c r="T155" s="139">
        <f t="shared" ref="T155:T172" si="13">S155*H155</f>
        <v>0</v>
      </c>
      <c r="AR155" s="140" t="s">
        <v>127</v>
      </c>
      <c r="AT155" s="140" t="s">
        <v>124</v>
      </c>
      <c r="AU155" s="140" t="s">
        <v>80</v>
      </c>
      <c r="AY155" s="13" t="s">
        <v>116</v>
      </c>
      <c r="BE155" s="141">
        <f t="shared" ref="BE155:BE172" si="14">IF(N155="základní",J155,0)</f>
        <v>0</v>
      </c>
      <c r="BF155" s="141">
        <f t="shared" ref="BF155:BF172" si="15">IF(N155="snížená",J155,0)</f>
        <v>0</v>
      </c>
      <c r="BG155" s="141">
        <f t="shared" ref="BG155:BG172" si="16">IF(N155="zákl. přenesená",J155,0)</f>
        <v>0</v>
      </c>
      <c r="BH155" s="141">
        <f t="shared" ref="BH155:BH172" si="17">IF(N155="sníž. přenesená",J155,0)</f>
        <v>0</v>
      </c>
      <c r="BI155" s="141">
        <f t="shared" ref="BI155:BI172" si="18">IF(N155="nulová",J155,0)</f>
        <v>0</v>
      </c>
      <c r="BJ155" s="13" t="s">
        <v>78</v>
      </c>
      <c r="BK155" s="141">
        <f t="shared" ref="BK155:BK172" si="19">ROUND(I155*H155,2)</f>
        <v>0</v>
      </c>
      <c r="BL155" s="13" t="s">
        <v>123</v>
      </c>
      <c r="BM155" s="140" t="s">
        <v>233</v>
      </c>
    </row>
    <row r="156" spans="2:65" s="1" customFormat="1" ht="33" customHeight="1">
      <c r="B156" s="128"/>
      <c r="C156" s="129" t="s">
        <v>177</v>
      </c>
      <c r="D156" s="129" t="s">
        <v>119</v>
      </c>
      <c r="E156" s="130" t="s">
        <v>234</v>
      </c>
      <c r="F156" s="131" t="s">
        <v>235</v>
      </c>
      <c r="G156" s="132" t="s">
        <v>150</v>
      </c>
      <c r="H156" s="133">
        <v>21</v>
      </c>
      <c r="I156" s="134"/>
      <c r="J156" s="135">
        <f t="shared" si="10"/>
        <v>0</v>
      </c>
      <c r="K156" s="131" t="s">
        <v>1</v>
      </c>
      <c r="L156" s="28"/>
      <c r="M156" s="136" t="s">
        <v>1</v>
      </c>
      <c r="N156" s="137" t="s">
        <v>35</v>
      </c>
      <c r="P156" s="138">
        <f t="shared" si="11"/>
        <v>0</v>
      </c>
      <c r="Q156" s="138">
        <v>0</v>
      </c>
      <c r="R156" s="138">
        <f t="shared" si="12"/>
        <v>0</v>
      </c>
      <c r="S156" s="138">
        <v>0</v>
      </c>
      <c r="T156" s="139">
        <f t="shared" si="13"/>
        <v>0</v>
      </c>
      <c r="AR156" s="140" t="s">
        <v>123</v>
      </c>
      <c r="AT156" s="140" t="s">
        <v>119</v>
      </c>
      <c r="AU156" s="140" t="s">
        <v>80</v>
      </c>
      <c r="AY156" s="13" t="s">
        <v>116</v>
      </c>
      <c r="BE156" s="141">
        <f t="shared" si="14"/>
        <v>0</v>
      </c>
      <c r="BF156" s="141">
        <f t="shared" si="15"/>
        <v>0</v>
      </c>
      <c r="BG156" s="141">
        <f t="shared" si="16"/>
        <v>0</v>
      </c>
      <c r="BH156" s="141">
        <f t="shared" si="17"/>
        <v>0</v>
      </c>
      <c r="BI156" s="141">
        <f t="shared" si="18"/>
        <v>0</v>
      </c>
      <c r="BJ156" s="13" t="s">
        <v>78</v>
      </c>
      <c r="BK156" s="141">
        <f t="shared" si="19"/>
        <v>0</v>
      </c>
      <c r="BL156" s="13" t="s">
        <v>123</v>
      </c>
      <c r="BM156" s="140" t="s">
        <v>236</v>
      </c>
    </row>
    <row r="157" spans="2:65" s="1" customFormat="1" ht="37.9" customHeight="1">
      <c r="B157" s="128"/>
      <c r="C157" s="129" t="s">
        <v>237</v>
      </c>
      <c r="D157" s="129" t="s">
        <v>119</v>
      </c>
      <c r="E157" s="130" t="s">
        <v>238</v>
      </c>
      <c r="F157" s="131" t="s">
        <v>239</v>
      </c>
      <c r="G157" s="132" t="s">
        <v>150</v>
      </c>
      <c r="H157" s="133">
        <v>14</v>
      </c>
      <c r="I157" s="134"/>
      <c r="J157" s="135">
        <f t="shared" si="10"/>
        <v>0</v>
      </c>
      <c r="K157" s="131" t="s">
        <v>1</v>
      </c>
      <c r="L157" s="28"/>
      <c r="M157" s="136" t="s">
        <v>1</v>
      </c>
      <c r="N157" s="137" t="s">
        <v>35</v>
      </c>
      <c r="P157" s="138">
        <f t="shared" si="11"/>
        <v>0</v>
      </c>
      <c r="Q157" s="138">
        <v>0</v>
      </c>
      <c r="R157" s="138">
        <f t="shared" si="12"/>
        <v>0</v>
      </c>
      <c r="S157" s="138">
        <v>0</v>
      </c>
      <c r="T157" s="139">
        <f t="shared" si="13"/>
        <v>0</v>
      </c>
      <c r="AR157" s="140" t="s">
        <v>123</v>
      </c>
      <c r="AT157" s="140" t="s">
        <v>119</v>
      </c>
      <c r="AU157" s="140" t="s">
        <v>80</v>
      </c>
      <c r="AY157" s="13" t="s">
        <v>116</v>
      </c>
      <c r="BE157" s="141">
        <f t="shared" si="14"/>
        <v>0</v>
      </c>
      <c r="BF157" s="141">
        <f t="shared" si="15"/>
        <v>0</v>
      </c>
      <c r="BG157" s="141">
        <f t="shared" si="16"/>
        <v>0</v>
      </c>
      <c r="BH157" s="141">
        <f t="shared" si="17"/>
        <v>0</v>
      </c>
      <c r="BI157" s="141">
        <f t="shared" si="18"/>
        <v>0</v>
      </c>
      <c r="BJ157" s="13" t="s">
        <v>78</v>
      </c>
      <c r="BK157" s="141">
        <f t="shared" si="19"/>
        <v>0</v>
      </c>
      <c r="BL157" s="13" t="s">
        <v>123</v>
      </c>
      <c r="BM157" s="140" t="s">
        <v>240</v>
      </c>
    </row>
    <row r="158" spans="2:65" s="1" customFormat="1" ht="24.2" customHeight="1">
      <c r="B158" s="128"/>
      <c r="C158" s="129" t="s">
        <v>180</v>
      </c>
      <c r="D158" s="129" t="s">
        <v>119</v>
      </c>
      <c r="E158" s="130" t="s">
        <v>241</v>
      </c>
      <c r="F158" s="131" t="s">
        <v>242</v>
      </c>
      <c r="G158" s="132" t="s">
        <v>122</v>
      </c>
      <c r="H158" s="133">
        <v>183</v>
      </c>
      <c r="I158" s="134"/>
      <c r="J158" s="135">
        <f t="shared" si="10"/>
        <v>0</v>
      </c>
      <c r="K158" s="131" t="s">
        <v>1</v>
      </c>
      <c r="L158" s="28"/>
      <c r="M158" s="136" t="s">
        <v>1</v>
      </c>
      <c r="N158" s="137" t="s">
        <v>35</v>
      </c>
      <c r="P158" s="138">
        <f t="shared" si="11"/>
        <v>0</v>
      </c>
      <c r="Q158" s="138">
        <v>0</v>
      </c>
      <c r="R158" s="138">
        <f t="shared" si="12"/>
        <v>0</v>
      </c>
      <c r="S158" s="138">
        <v>0</v>
      </c>
      <c r="T158" s="139">
        <f t="shared" si="13"/>
        <v>0</v>
      </c>
      <c r="AR158" s="140" t="s">
        <v>123</v>
      </c>
      <c r="AT158" s="140" t="s">
        <v>119</v>
      </c>
      <c r="AU158" s="140" t="s">
        <v>80</v>
      </c>
      <c r="AY158" s="13" t="s">
        <v>116</v>
      </c>
      <c r="BE158" s="141">
        <f t="shared" si="14"/>
        <v>0</v>
      </c>
      <c r="BF158" s="141">
        <f t="shared" si="15"/>
        <v>0</v>
      </c>
      <c r="BG158" s="141">
        <f t="shared" si="16"/>
        <v>0</v>
      </c>
      <c r="BH158" s="141">
        <f t="shared" si="17"/>
        <v>0</v>
      </c>
      <c r="BI158" s="141">
        <f t="shared" si="18"/>
        <v>0</v>
      </c>
      <c r="BJ158" s="13" t="s">
        <v>78</v>
      </c>
      <c r="BK158" s="141">
        <f t="shared" si="19"/>
        <v>0</v>
      </c>
      <c r="BL158" s="13" t="s">
        <v>123</v>
      </c>
      <c r="BM158" s="140" t="s">
        <v>243</v>
      </c>
    </row>
    <row r="159" spans="2:65" s="1" customFormat="1" ht="16.5" customHeight="1">
      <c r="B159" s="128"/>
      <c r="C159" s="142" t="s">
        <v>244</v>
      </c>
      <c r="D159" s="142" t="s">
        <v>124</v>
      </c>
      <c r="E159" s="143" t="s">
        <v>245</v>
      </c>
      <c r="F159" s="144" t="s">
        <v>246</v>
      </c>
      <c r="G159" s="145" t="s">
        <v>122</v>
      </c>
      <c r="H159" s="146">
        <v>183</v>
      </c>
      <c r="I159" s="147"/>
      <c r="J159" s="148">
        <f t="shared" si="10"/>
        <v>0</v>
      </c>
      <c r="K159" s="144" t="s">
        <v>1</v>
      </c>
      <c r="L159" s="149"/>
      <c r="M159" s="150" t="s">
        <v>1</v>
      </c>
      <c r="N159" s="151" t="s">
        <v>35</v>
      </c>
      <c r="P159" s="138">
        <f t="shared" si="11"/>
        <v>0</v>
      </c>
      <c r="Q159" s="138">
        <v>0</v>
      </c>
      <c r="R159" s="138">
        <f t="shared" si="12"/>
        <v>0</v>
      </c>
      <c r="S159" s="138">
        <v>0</v>
      </c>
      <c r="T159" s="139">
        <f t="shared" si="13"/>
        <v>0</v>
      </c>
      <c r="AR159" s="140" t="s">
        <v>127</v>
      </c>
      <c r="AT159" s="140" t="s">
        <v>124</v>
      </c>
      <c r="AU159" s="140" t="s">
        <v>80</v>
      </c>
      <c r="AY159" s="13" t="s">
        <v>116</v>
      </c>
      <c r="BE159" s="141">
        <f t="shared" si="14"/>
        <v>0</v>
      </c>
      <c r="BF159" s="141">
        <f t="shared" si="15"/>
        <v>0</v>
      </c>
      <c r="BG159" s="141">
        <f t="shared" si="16"/>
        <v>0</v>
      </c>
      <c r="BH159" s="141">
        <f t="shared" si="17"/>
        <v>0</v>
      </c>
      <c r="BI159" s="141">
        <f t="shared" si="18"/>
        <v>0</v>
      </c>
      <c r="BJ159" s="13" t="s">
        <v>78</v>
      </c>
      <c r="BK159" s="141">
        <f t="shared" si="19"/>
        <v>0</v>
      </c>
      <c r="BL159" s="13" t="s">
        <v>123</v>
      </c>
      <c r="BM159" s="140" t="s">
        <v>247</v>
      </c>
    </row>
    <row r="160" spans="2:65" s="1" customFormat="1" ht="16.5" customHeight="1">
      <c r="B160" s="128"/>
      <c r="C160" s="129" t="s">
        <v>184</v>
      </c>
      <c r="D160" s="129" t="s">
        <v>119</v>
      </c>
      <c r="E160" s="130" t="s">
        <v>248</v>
      </c>
      <c r="F160" s="131" t="s">
        <v>249</v>
      </c>
      <c r="G160" s="132" t="s">
        <v>150</v>
      </c>
      <c r="H160" s="133">
        <v>12</v>
      </c>
      <c r="I160" s="134"/>
      <c r="J160" s="135">
        <f t="shared" si="10"/>
        <v>0</v>
      </c>
      <c r="K160" s="131" t="s">
        <v>1</v>
      </c>
      <c r="L160" s="28"/>
      <c r="M160" s="136" t="s">
        <v>1</v>
      </c>
      <c r="N160" s="137" t="s">
        <v>35</v>
      </c>
      <c r="P160" s="138">
        <f t="shared" si="11"/>
        <v>0</v>
      </c>
      <c r="Q160" s="138">
        <v>0</v>
      </c>
      <c r="R160" s="138">
        <f t="shared" si="12"/>
        <v>0</v>
      </c>
      <c r="S160" s="138">
        <v>0</v>
      </c>
      <c r="T160" s="139">
        <f t="shared" si="13"/>
        <v>0</v>
      </c>
      <c r="AR160" s="140" t="s">
        <v>123</v>
      </c>
      <c r="AT160" s="140" t="s">
        <v>119</v>
      </c>
      <c r="AU160" s="140" t="s">
        <v>80</v>
      </c>
      <c r="AY160" s="13" t="s">
        <v>116</v>
      </c>
      <c r="BE160" s="141">
        <f t="shared" si="14"/>
        <v>0</v>
      </c>
      <c r="BF160" s="141">
        <f t="shared" si="15"/>
        <v>0</v>
      </c>
      <c r="BG160" s="141">
        <f t="shared" si="16"/>
        <v>0</v>
      </c>
      <c r="BH160" s="141">
        <f t="shared" si="17"/>
        <v>0</v>
      </c>
      <c r="BI160" s="141">
        <f t="shared" si="18"/>
        <v>0</v>
      </c>
      <c r="BJ160" s="13" t="s">
        <v>78</v>
      </c>
      <c r="BK160" s="141">
        <f t="shared" si="19"/>
        <v>0</v>
      </c>
      <c r="BL160" s="13" t="s">
        <v>123</v>
      </c>
      <c r="BM160" s="140" t="s">
        <v>250</v>
      </c>
    </row>
    <row r="161" spans="2:65" s="1" customFormat="1" ht="16.5" customHeight="1">
      <c r="B161" s="128"/>
      <c r="C161" s="142" t="s">
        <v>251</v>
      </c>
      <c r="D161" s="142" t="s">
        <v>124</v>
      </c>
      <c r="E161" s="143" t="s">
        <v>252</v>
      </c>
      <c r="F161" s="144" t="s">
        <v>253</v>
      </c>
      <c r="G161" s="145" t="s">
        <v>150</v>
      </c>
      <c r="H161" s="146">
        <v>12</v>
      </c>
      <c r="I161" s="147"/>
      <c r="J161" s="148">
        <f t="shared" si="10"/>
        <v>0</v>
      </c>
      <c r="K161" s="144" t="s">
        <v>1</v>
      </c>
      <c r="L161" s="149"/>
      <c r="M161" s="150" t="s">
        <v>1</v>
      </c>
      <c r="N161" s="151" t="s">
        <v>35</v>
      </c>
      <c r="P161" s="138">
        <f t="shared" si="11"/>
        <v>0</v>
      </c>
      <c r="Q161" s="138">
        <v>0</v>
      </c>
      <c r="R161" s="138">
        <f t="shared" si="12"/>
        <v>0</v>
      </c>
      <c r="S161" s="138">
        <v>0</v>
      </c>
      <c r="T161" s="139">
        <f t="shared" si="13"/>
        <v>0</v>
      </c>
      <c r="AR161" s="140" t="s">
        <v>127</v>
      </c>
      <c r="AT161" s="140" t="s">
        <v>124</v>
      </c>
      <c r="AU161" s="140" t="s">
        <v>80</v>
      </c>
      <c r="AY161" s="13" t="s">
        <v>116</v>
      </c>
      <c r="BE161" s="141">
        <f t="shared" si="14"/>
        <v>0</v>
      </c>
      <c r="BF161" s="141">
        <f t="shared" si="15"/>
        <v>0</v>
      </c>
      <c r="BG161" s="141">
        <f t="shared" si="16"/>
        <v>0</v>
      </c>
      <c r="BH161" s="141">
        <f t="shared" si="17"/>
        <v>0</v>
      </c>
      <c r="BI161" s="141">
        <f t="shared" si="18"/>
        <v>0</v>
      </c>
      <c r="BJ161" s="13" t="s">
        <v>78</v>
      </c>
      <c r="BK161" s="141">
        <f t="shared" si="19"/>
        <v>0</v>
      </c>
      <c r="BL161" s="13" t="s">
        <v>123</v>
      </c>
      <c r="BM161" s="140" t="s">
        <v>254</v>
      </c>
    </row>
    <row r="162" spans="2:65" s="1" customFormat="1" ht="16.5" customHeight="1">
      <c r="B162" s="128"/>
      <c r="C162" s="142" t="s">
        <v>187</v>
      </c>
      <c r="D162" s="142" t="s">
        <v>124</v>
      </c>
      <c r="E162" s="143" t="s">
        <v>255</v>
      </c>
      <c r="F162" s="144" t="s">
        <v>256</v>
      </c>
      <c r="G162" s="145" t="s">
        <v>150</v>
      </c>
      <c r="H162" s="146">
        <v>2</v>
      </c>
      <c r="I162" s="147"/>
      <c r="J162" s="148">
        <f t="shared" si="10"/>
        <v>0</v>
      </c>
      <c r="K162" s="144" t="s">
        <v>1</v>
      </c>
      <c r="L162" s="149"/>
      <c r="M162" s="150" t="s">
        <v>1</v>
      </c>
      <c r="N162" s="151" t="s">
        <v>35</v>
      </c>
      <c r="P162" s="138">
        <f t="shared" si="11"/>
        <v>0</v>
      </c>
      <c r="Q162" s="138">
        <v>0</v>
      </c>
      <c r="R162" s="138">
        <f t="shared" si="12"/>
        <v>0</v>
      </c>
      <c r="S162" s="138">
        <v>0</v>
      </c>
      <c r="T162" s="139">
        <f t="shared" si="13"/>
        <v>0</v>
      </c>
      <c r="AR162" s="140" t="s">
        <v>127</v>
      </c>
      <c r="AT162" s="140" t="s">
        <v>124</v>
      </c>
      <c r="AU162" s="140" t="s">
        <v>80</v>
      </c>
      <c r="AY162" s="13" t="s">
        <v>116</v>
      </c>
      <c r="BE162" s="141">
        <f t="shared" si="14"/>
        <v>0</v>
      </c>
      <c r="BF162" s="141">
        <f t="shared" si="15"/>
        <v>0</v>
      </c>
      <c r="BG162" s="141">
        <f t="shared" si="16"/>
        <v>0</v>
      </c>
      <c r="BH162" s="141">
        <f t="shared" si="17"/>
        <v>0</v>
      </c>
      <c r="BI162" s="141">
        <f t="shared" si="18"/>
        <v>0</v>
      </c>
      <c r="BJ162" s="13" t="s">
        <v>78</v>
      </c>
      <c r="BK162" s="141">
        <f t="shared" si="19"/>
        <v>0</v>
      </c>
      <c r="BL162" s="13" t="s">
        <v>123</v>
      </c>
      <c r="BM162" s="140" t="s">
        <v>257</v>
      </c>
    </row>
    <row r="163" spans="2:65" s="1" customFormat="1" ht="16.5" customHeight="1">
      <c r="B163" s="128"/>
      <c r="C163" s="142" t="s">
        <v>258</v>
      </c>
      <c r="D163" s="142" t="s">
        <v>124</v>
      </c>
      <c r="E163" s="143" t="s">
        <v>259</v>
      </c>
      <c r="F163" s="144" t="s">
        <v>260</v>
      </c>
      <c r="G163" s="145" t="s">
        <v>261</v>
      </c>
      <c r="H163" s="146">
        <v>12</v>
      </c>
      <c r="I163" s="147"/>
      <c r="J163" s="148">
        <f t="shared" si="10"/>
        <v>0</v>
      </c>
      <c r="K163" s="144" t="s">
        <v>1</v>
      </c>
      <c r="L163" s="149"/>
      <c r="M163" s="150" t="s">
        <v>1</v>
      </c>
      <c r="N163" s="151" t="s">
        <v>35</v>
      </c>
      <c r="P163" s="138">
        <f t="shared" si="11"/>
        <v>0</v>
      </c>
      <c r="Q163" s="138">
        <v>0</v>
      </c>
      <c r="R163" s="138">
        <f t="shared" si="12"/>
        <v>0</v>
      </c>
      <c r="S163" s="138">
        <v>0</v>
      </c>
      <c r="T163" s="139">
        <f t="shared" si="13"/>
        <v>0</v>
      </c>
      <c r="AR163" s="140" t="s">
        <v>127</v>
      </c>
      <c r="AT163" s="140" t="s">
        <v>124</v>
      </c>
      <c r="AU163" s="140" t="s">
        <v>80</v>
      </c>
      <c r="AY163" s="13" t="s">
        <v>116</v>
      </c>
      <c r="BE163" s="141">
        <f t="shared" si="14"/>
        <v>0</v>
      </c>
      <c r="BF163" s="141">
        <f t="shared" si="15"/>
        <v>0</v>
      </c>
      <c r="BG163" s="141">
        <f t="shared" si="16"/>
        <v>0</v>
      </c>
      <c r="BH163" s="141">
        <f t="shared" si="17"/>
        <v>0</v>
      </c>
      <c r="BI163" s="141">
        <f t="shared" si="18"/>
        <v>0</v>
      </c>
      <c r="BJ163" s="13" t="s">
        <v>78</v>
      </c>
      <c r="BK163" s="141">
        <f t="shared" si="19"/>
        <v>0</v>
      </c>
      <c r="BL163" s="13" t="s">
        <v>123</v>
      </c>
      <c r="BM163" s="140" t="s">
        <v>262</v>
      </c>
    </row>
    <row r="164" spans="2:65" s="1" customFormat="1" ht="24.2" customHeight="1">
      <c r="B164" s="128"/>
      <c r="C164" s="129" t="s">
        <v>190</v>
      </c>
      <c r="D164" s="129" t="s">
        <v>119</v>
      </c>
      <c r="E164" s="130" t="s">
        <v>263</v>
      </c>
      <c r="F164" s="131" t="s">
        <v>264</v>
      </c>
      <c r="G164" s="132" t="s">
        <v>150</v>
      </c>
      <c r="H164" s="133">
        <v>33</v>
      </c>
      <c r="I164" s="134"/>
      <c r="J164" s="135">
        <f t="shared" si="10"/>
        <v>0</v>
      </c>
      <c r="K164" s="131" t="s">
        <v>1</v>
      </c>
      <c r="L164" s="28"/>
      <c r="M164" s="136" t="s">
        <v>1</v>
      </c>
      <c r="N164" s="137" t="s">
        <v>35</v>
      </c>
      <c r="P164" s="138">
        <f t="shared" si="11"/>
        <v>0</v>
      </c>
      <c r="Q164" s="138">
        <v>0</v>
      </c>
      <c r="R164" s="138">
        <f t="shared" si="12"/>
        <v>0</v>
      </c>
      <c r="S164" s="138">
        <v>0</v>
      </c>
      <c r="T164" s="139">
        <f t="shared" si="13"/>
        <v>0</v>
      </c>
      <c r="AR164" s="140" t="s">
        <v>123</v>
      </c>
      <c r="AT164" s="140" t="s">
        <v>119</v>
      </c>
      <c r="AU164" s="140" t="s">
        <v>80</v>
      </c>
      <c r="AY164" s="13" t="s">
        <v>116</v>
      </c>
      <c r="BE164" s="141">
        <f t="shared" si="14"/>
        <v>0</v>
      </c>
      <c r="BF164" s="141">
        <f t="shared" si="15"/>
        <v>0</v>
      </c>
      <c r="BG164" s="141">
        <f t="shared" si="16"/>
        <v>0</v>
      </c>
      <c r="BH164" s="141">
        <f t="shared" si="17"/>
        <v>0</v>
      </c>
      <c r="BI164" s="141">
        <f t="shared" si="18"/>
        <v>0</v>
      </c>
      <c r="BJ164" s="13" t="s">
        <v>78</v>
      </c>
      <c r="BK164" s="141">
        <f t="shared" si="19"/>
        <v>0</v>
      </c>
      <c r="BL164" s="13" t="s">
        <v>123</v>
      </c>
      <c r="BM164" s="140" t="s">
        <v>265</v>
      </c>
    </row>
    <row r="165" spans="2:65" s="1" customFormat="1" ht="16.5" customHeight="1">
      <c r="B165" s="128"/>
      <c r="C165" s="142" t="s">
        <v>266</v>
      </c>
      <c r="D165" s="142" t="s">
        <v>124</v>
      </c>
      <c r="E165" s="143" t="s">
        <v>267</v>
      </c>
      <c r="F165" s="144" t="s">
        <v>268</v>
      </c>
      <c r="G165" s="145" t="s">
        <v>150</v>
      </c>
      <c r="H165" s="146">
        <v>14</v>
      </c>
      <c r="I165" s="147"/>
      <c r="J165" s="148">
        <f t="shared" si="10"/>
        <v>0</v>
      </c>
      <c r="K165" s="144" t="s">
        <v>1</v>
      </c>
      <c r="L165" s="149"/>
      <c r="M165" s="150" t="s">
        <v>1</v>
      </c>
      <c r="N165" s="151" t="s">
        <v>35</v>
      </c>
      <c r="P165" s="138">
        <f t="shared" si="11"/>
        <v>0</v>
      </c>
      <c r="Q165" s="138">
        <v>0</v>
      </c>
      <c r="R165" s="138">
        <f t="shared" si="12"/>
        <v>0</v>
      </c>
      <c r="S165" s="138">
        <v>0</v>
      </c>
      <c r="T165" s="139">
        <f t="shared" si="13"/>
        <v>0</v>
      </c>
      <c r="AR165" s="140" t="s">
        <v>127</v>
      </c>
      <c r="AT165" s="140" t="s">
        <v>124</v>
      </c>
      <c r="AU165" s="140" t="s">
        <v>80</v>
      </c>
      <c r="AY165" s="13" t="s">
        <v>116</v>
      </c>
      <c r="BE165" s="141">
        <f t="shared" si="14"/>
        <v>0</v>
      </c>
      <c r="BF165" s="141">
        <f t="shared" si="15"/>
        <v>0</v>
      </c>
      <c r="BG165" s="141">
        <f t="shared" si="16"/>
        <v>0</v>
      </c>
      <c r="BH165" s="141">
        <f t="shared" si="17"/>
        <v>0</v>
      </c>
      <c r="BI165" s="141">
        <f t="shared" si="18"/>
        <v>0</v>
      </c>
      <c r="BJ165" s="13" t="s">
        <v>78</v>
      </c>
      <c r="BK165" s="141">
        <f t="shared" si="19"/>
        <v>0</v>
      </c>
      <c r="BL165" s="13" t="s">
        <v>123</v>
      </c>
      <c r="BM165" s="140" t="s">
        <v>269</v>
      </c>
    </row>
    <row r="166" spans="2:65" s="1" customFormat="1" ht="16.5" customHeight="1">
      <c r="B166" s="128"/>
      <c r="C166" s="142" t="s">
        <v>193</v>
      </c>
      <c r="D166" s="142" t="s">
        <v>124</v>
      </c>
      <c r="E166" s="143" t="s">
        <v>270</v>
      </c>
      <c r="F166" s="144" t="s">
        <v>271</v>
      </c>
      <c r="G166" s="145" t="s">
        <v>150</v>
      </c>
      <c r="H166" s="146">
        <v>42</v>
      </c>
      <c r="I166" s="147"/>
      <c r="J166" s="148">
        <f t="shared" si="10"/>
        <v>0</v>
      </c>
      <c r="K166" s="144" t="s">
        <v>1</v>
      </c>
      <c r="L166" s="149"/>
      <c r="M166" s="150" t="s">
        <v>1</v>
      </c>
      <c r="N166" s="151" t="s">
        <v>35</v>
      </c>
      <c r="P166" s="138">
        <f t="shared" si="11"/>
        <v>0</v>
      </c>
      <c r="Q166" s="138">
        <v>0</v>
      </c>
      <c r="R166" s="138">
        <f t="shared" si="12"/>
        <v>0</v>
      </c>
      <c r="S166" s="138">
        <v>0</v>
      </c>
      <c r="T166" s="139">
        <f t="shared" si="13"/>
        <v>0</v>
      </c>
      <c r="AR166" s="140" t="s">
        <v>127</v>
      </c>
      <c r="AT166" s="140" t="s">
        <v>124</v>
      </c>
      <c r="AU166" s="140" t="s">
        <v>80</v>
      </c>
      <c r="AY166" s="13" t="s">
        <v>116</v>
      </c>
      <c r="BE166" s="141">
        <f t="shared" si="14"/>
        <v>0</v>
      </c>
      <c r="BF166" s="141">
        <f t="shared" si="15"/>
        <v>0</v>
      </c>
      <c r="BG166" s="141">
        <f t="shared" si="16"/>
        <v>0</v>
      </c>
      <c r="BH166" s="141">
        <f t="shared" si="17"/>
        <v>0</v>
      </c>
      <c r="BI166" s="141">
        <f t="shared" si="18"/>
        <v>0</v>
      </c>
      <c r="BJ166" s="13" t="s">
        <v>78</v>
      </c>
      <c r="BK166" s="141">
        <f t="shared" si="19"/>
        <v>0</v>
      </c>
      <c r="BL166" s="13" t="s">
        <v>123</v>
      </c>
      <c r="BM166" s="140" t="s">
        <v>272</v>
      </c>
    </row>
    <row r="167" spans="2:65" s="1" customFormat="1" ht="37.9" customHeight="1">
      <c r="B167" s="128"/>
      <c r="C167" s="129" t="s">
        <v>273</v>
      </c>
      <c r="D167" s="129" t="s">
        <v>119</v>
      </c>
      <c r="E167" s="130" t="s">
        <v>274</v>
      </c>
      <c r="F167" s="131" t="s">
        <v>275</v>
      </c>
      <c r="G167" s="132" t="s">
        <v>150</v>
      </c>
      <c r="H167" s="133">
        <v>6</v>
      </c>
      <c r="I167" s="134"/>
      <c r="J167" s="135">
        <f t="shared" si="10"/>
        <v>0</v>
      </c>
      <c r="K167" s="131" t="s">
        <v>1</v>
      </c>
      <c r="L167" s="28"/>
      <c r="M167" s="136" t="s">
        <v>1</v>
      </c>
      <c r="N167" s="137" t="s">
        <v>35</v>
      </c>
      <c r="P167" s="138">
        <f t="shared" si="11"/>
        <v>0</v>
      </c>
      <c r="Q167" s="138">
        <v>0</v>
      </c>
      <c r="R167" s="138">
        <f t="shared" si="12"/>
        <v>0</v>
      </c>
      <c r="S167" s="138">
        <v>0</v>
      </c>
      <c r="T167" s="139">
        <f t="shared" si="13"/>
        <v>0</v>
      </c>
      <c r="AR167" s="140" t="s">
        <v>123</v>
      </c>
      <c r="AT167" s="140" t="s">
        <v>119</v>
      </c>
      <c r="AU167" s="140" t="s">
        <v>80</v>
      </c>
      <c r="AY167" s="13" t="s">
        <v>116</v>
      </c>
      <c r="BE167" s="141">
        <f t="shared" si="14"/>
        <v>0</v>
      </c>
      <c r="BF167" s="141">
        <f t="shared" si="15"/>
        <v>0</v>
      </c>
      <c r="BG167" s="141">
        <f t="shared" si="16"/>
        <v>0</v>
      </c>
      <c r="BH167" s="141">
        <f t="shared" si="17"/>
        <v>0</v>
      </c>
      <c r="BI167" s="141">
        <f t="shared" si="18"/>
        <v>0</v>
      </c>
      <c r="BJ167" s="13" t="s">
        <v>78</v>
      </c>
      <c r="BK167" s="141">
        <f t="shared" si="19"/>
        <v>0</v>
      </c>
      <c r="BL167" s="13" t="s">
        <v>123</v>
      </c>
      <c r="BM167" s="140" t="s">
        <v>276</v>
      </c>
    </row>
    <row r="168" spans="2:65" s="1" customFormat="1" ht="24.2" customHeight="1">
      <c r="B168" s="128"/>
      <c r="C168" s="142" t="s">
        <v>197</v>
      </c>
      <c r="D168" s="142" t="s">
        <v>124</v>
      </c>
      <c r="E168" s="143" t="s">
        <v>277</v>
      </c>
      <c r="F168" s="144" t="s">
        <v>278</v>
      </c>
      <c r="G168" s="145" t="s">
        <v>150</v>
      </c>
      <c r="H168" s="146">
        <v>6</v>
      </c>
      <c r="I168" s="147"/>
      <c r="J168" s="148">
        <f t="shared" si="10"/>
        <v>0</v>
      </c>
      <c r="K168" s="144" t="s">
        <v>1</v>
      </c>
      <c r="L168" s="149"/>
      <c r="M168" s="150" t="s">
        <v>1</v>
      </c>
      <c r="N168" s="151" t="s">
        <v>35</v>
      </c>
      <c r="P168" s="138">
        <f t="shared" si="11"/>
        <v>0</v>
      </c>
      <c r="Q168" s="138">
        <v>0</v>
      </c>
      <c r="R168" s="138">
        <f t="shared" si="12"/>
        <v>0</v>
      </c>
      <c r="S168" s="138">
        <v>0</v>
      </c>
      <c r="T168" s="139">
        <f t="shared" si="13"/>
        <v>0</v>
      </c>
      <c r="AR168" s="140" t="s">
        <v>127</v>
      </c>
      <c r="AT168" s="140" t="s">
        <v>124</v>
      </c>
      <c r="AU168" s="140" t="s">
        <v>80</v>
      </c>
      <c r="AY168" s="13" t="s">
        <v>116</v>
      </c>
      <c r="BE168" s="141">
        <f t="shared" si="14"/>
        <v>0</v>
      </c>
      <c r="BF168" s="141">
        <f t="shared" si="15"/>
        <v>0</v>
      </c>
      <c r="BG168" s="141">
        <f t="shared" si="16"/>
        <v>0</v>
      </c>
      <c r="BH168" s="141">
        <f t="shared" si="17"/>
        <v>0</v>
      </c>
      <c r="BI168" s="141">
        <f t="shared" si="18"/>
        <v>0</v>
      </c>
      <c r="BJ168" s="13" t="s">
        <v>78</v>
      </c>
      <c r="BK168" s="141">
        <f t="shared" si="19"/>
        <v>0</v>
      </c>
      <c r="BL168" s="13" t="s">
        <v>123</v>
      </c>
      <c r="BM168" s="140" t="s">
        <v>279</v>
      </c>
    </row>
    <row r="169" spans="2:65" s="1" customFormat="1" ht="16.5" customHeight="1">
      <c r="B169" s="128"/>
      <c r="C169" s="129" t="s">
        <v>280</v>
      </c>
      <c r="D169" s="129" t="s">
        <v>119</v>
      </c>
      <c r="E169" s="130" t="s">
        <v>281</v>
      </c>
      <c r="F169" s="131" t="s">
        <v>282</v>
      </c>
      <c r="G169" s="132" t="s">
        <v>150</v>
      </c>
      <c r="H169" s="133">
        <v>5</v>
      </c>
      <c r="I169" s="134"/>
      <c r="J169" s="135">
        <f t="shared" si="10"/>
        <v>0</v>
      </c>
      <c r="K169" s="131" t="s">
        <v>1</v>
      </c>
      <c r="L169" s="28"/>
      <c r="M169" s="136" t="s">
        <v>1</v>
      </c>
      <c r="N169" s="137" t="s">
        <v>35</v>
      </c>
      <c r="P169" s="138">
        <f t="shared" si="11"/>
        <v>0</v>
      </c>
      <c r="Q169" s="138">
        <v>0</v>
      </c>
      <c r="R169" s="138">
        <f t="shared" si="12"/>
        <v>0</v>
      </c>
      <c r="S169" s="138">
        <v>0</v>
      </c>
      <c r="T169" s="139">
        <f t="shared" si="13"/>
        <v>0</v>
      </c>
      <c r="AR169" s="140" t="s">
        <v>123</v>
      </c>
      <c r="AT169" s="140" t="s">
        <v>119</v>
      </c>
      <c r="AU169" s="140" t="s">
        <v>80</v>
      </c>
      <c r="AY169" s="13" t="s">
        <v>116</v>
      </c>
      <c r="BE169" s="141">
        <f t="shared" si="14"/>
        <v>0</v>
      </c>
      <c r="BF169" s="141">
        <f t="shared" si="15"/>
        <v>0</v>
      </c>
      <c r="BG169" s="141">
        <f t="shared" si="16"/>
        <v>0</v>
      </c>
      <c r="BH169" s="141">
        <f t="shared" si="17"/>
        <v>0</v>
      </c>
      <c r="BI169" s="141">
        <f t="shared" si="18"/>
        <v>0</v>
      </c>
      <c r="BJ169" s="13" t="s">
        <v>78</v>
      </c>
      <c r="BK169" s="141">
        <f t="shared" si="19"/>
        <v>0</v>
      </c>
      <c r="BL169" s="13" t="s">
        <v>123</v>
      </c>
      <c r="BM169" s="140" t="s">
        <v>283</v>
      </c>
    </row>
    <row r="170" spans="2:65" s="1" customFormat="1" ht="21.75" customHeight="1">
      <c r="B170" s="128"/>
      <c r="C170" s="129" t="s">
        <v>200</v>
      </c>
      <c r="D170" s="129" t="s">
        <v>119</v>
      </c>
      <c r="E170" s="130" t="s">
        <v>284</v>
      </c>
      <c r="F170" s="131" t="s">
        <v>285</v>
      </c>
      <c r="G170" s="132" t="s">
        <v>150</v>
      </c>
      <c r="H170" s="133">
        <v>6</v>
      </c>
      <c r="I170" s="134"/>
      <c r="J170" s="135">
        <f t="shared" si="10"/>
        <v>0</v>
      </c>
      <c r="K170" s="131" t="s">
        <v>1</v>
      </c>
      <c r="L170" s="28"/>
      <c r="M170" s="136" t="s">
        <v>1</v>
      </c>
      <c r="N170" s="137" t="s">
        <v>35</v>
      </c>
      <c r="P170" s="138">
        <f t="shared" si="11"/>
        <v>0</v>
      </c>
      <c r="Q170" s="138">
        <v>0</v>
      </c>
      <c r="R170" s="138">
        <f t="shared" si="12"/>
        <v>0</v>
      </c>
      <c r="S170" s="138">
        <v>0</v>
      </c>
      <c r="T170" s="139">
        <f t="shared" si="13"/>
        <v>0</v>
      </c>
      <c r="AR170" s="140" t="s">
        <v>123</v>
      </c>
      <c r="AT170" s="140" t="s">
        <v>119</v>
      </c>
      <c r="AU170" s="140" t="s">
        <v>80</v>
      </c>
      <c r="AY170" s="13" t="s">
        <v>116</v>
      </c>
      <c r="BE170" s="141">
        <f t="shared" si="14"/>
        <v>0</v>
      </c>
      <c r="BF170" s="141">
        <f t="shared" si="15"/>
        <v>0</v>
      </c>
      <c r="BG170" s="141">
        <f t="shared" si="16"/>
        <v>0</v>
      </c>
      <c r="BH170" s="141">
        <f t="shared" si="17"/>
        <v>0</v>
      </c>
      <c r="BI170" s="141">
        <f t="shared" si="18"/>
        <v>0</v>
      </c>
      <c r="BJ170" s="13" t="s">
        <v>78</v>
      </c>
      <c r="BK170" s="141">
        <f t="shared" si="19"/>
        <v>0</v>
      </c>
      <c r="BL170" s="13" t="s">
        <v>123</v>
      </c>
      <c r="BM170" s="140" t="s">
        <v>286</v>
      </c>
    </row>
    <row r="171" spans="2:65" s="1" customFormat="1" ht="16.5" customHeight="1">
      <c r="B171" s="128"/>
      <c r="C171" s="129" t="s">
        <v>287</v>
      </c>
      <c r="D171" s="129" t="s">
        <v>119</v>
      </c>
      <c r="E171" s="130" t="s">
        <v>288</v>
      </c>
      <c r="F171" s="131" t="s">
        <v>289</v>
      </c>
      <c r="G171" s="132" t="s">
        <v>150</v>
      </c>
      <c r="H171" s="133">
        <v>42</v>
      </c>
      <c r="I171" s="134"/>
      <c r="J171" s="135">
        <f t="shared" si="10"/>
        <v>0</v>
      </c>
      <c r="K171" s="131" t="s">
        <v>1</v>
      </c>
      <c r="L171" s="28"/>
      <c r="M171" s="136" t="s">
        <v>1</v>
      </c>
      <c r="N171" s="137" t="s">
        <v>35</v>
      </c>
      <c r="P171" s="138">
        <f t="shared" si="11"/>
        <v>0</v>
      </c>
      <c r="Q171" s="138">
        <v>0</v>
      </c>
      <c r="R171" s="138">
        <f t="shared" si="12"/>
        <v>0</v>
      </c>
      <c r="S171" s="138">
        <v>0</v>
      </c>
      <c r="T171" s="139">
        <f t="shared" si="13"/>
        <v>0</v>
      </c>
      <c r="AR171" s="140" t="s">
        <v>123</v>
      </c>
      <c r="AT171" s="140" t="s">
        <v>119</v>
      </c>
      <c r="AU171" s="140" t="s">
        <v>80</v>
      </c>
      <c r="AY171" s="13" t="s">
        <v>116</v>
      </c>
      <c r="BE171" s="141">
        <f t="shared" si="14"/>
        <v>0</v>
      </c>
      <c r="BF171" s="141">
        <f t="shared" si="15"/>
        <v>0</v>
      </c>
      <c r="BG171" s="141">
        <f t="shared" si="16"/>
        <v>0</v>
      </c>
      <c r="BH171" s="141">
        <f t="shared" si="17"/>
        <v>0</v>
      </c>
      <c r="BI171" s="141">
        <f t="shared" si="18"/>
        <v>0</v>
      </c>
      <c r="BJ171" s="13" t="s">
        <v>78</v>
      </c>
      <c r="BK171" s="141">
        <f t="shared" si="19"/>
        <v>0</v>
      </c>
      <c r="BL171" s="13" t="s">
        <v>123</v>
      </c>
      <c r="BM171" s="140" t="s">
        <v>290</v>
      </c>
    </row>
    <row r="172" spans="2:65" s="1" customFormat="1" ht="16.5" customHeight="1">
      <c r="B172" s="128"/>
      <c r="C172" s="142" t="s">
        <v>204</v>
      </c>
      <c r="D172" s="142" t="s">
        <v>124</v>
      </c>
      <c r="E172" s="143" t="s">
        <v>291</v>
      </c>
      <c r="F172" s="144" t="s">
        <v>292</v>
      </c>
      <c r="G172" s="145" t="s">
        <v>150</v>
      </c>
      <c r="H172" s="146">
        <v>12</v>
      </c>
      <c r="I172" s="147"/>
      <c r="J172" s="148">
        <f t="shared" si="10"/>
        <v>0</v>
      </c>
      <c r="K172" s="144" t="s">
        <v>1</v>
      </c>
      <c r="L172" s="149"/>
      <c r="M172" s="150" t="s">
        <v>1</v>
      </c>
      <c r="N172" s="151" t="s">
        <v>35</v>
      </c>
      <c r="P172" s="138">
        <f t="shared" si="11"/>
        <v>0</v>
      </c>
      <c r="Q172" s="138">
        <v>0</v>
      </c>
      <c r="R172" s="138">
        <f t="shared" si="12"/>
        <v>0</v>
      </c>
      <c r="S172" s="138">
        <v>0</v>
      </c>
      <c r="T172" s="139">
        <f t="shared" si="13"/>
        <v>0</v>
      </c>
      <c r="AR172" s="140" t="s">
        <v>127</v>
      </c>
      <c r="AT172" s="140" t="s">
        <v>124</v>
      </c>
      <c r="AU172" s="140" t="s">
        <v>80</v>
      </c>
      <c r="AY172" s="13" t="s">
        <v>116</v>
      </c>
      <c r="BE172" s="141">
        <f t="shared" si="14"/>
        <v>0</v>
      </c>
      <c r="BF172" s="141">
        <f t="shared" si="15"/>
        <v>0</v>
      </c>
      <c r="BG172" s="141">
        <f t="shared" si="16"/>
        <v>0</v>
      </c>
      <c r="BH172" s="141">
        <f t="shared" si="17"/>
        <v>0</v>
      </c>
      <c r="BI172" s="141">
        <f t="shared" si="18"/>
        <v>0</v>
      </c>
      <c r="BJ172" s="13" t="s">
        <v>78</v>
      </c>
      <c r="BK172" s="141">
        <f t="shared" si="19"/>
        <v>0</v>
      </c>
      <c r="BL172" s="13" t="s">
        <v>123</v>
      </c>
      <c r="BM172" s="140" t="s">
        <v>293</v>
      </c>
    </row>
    <row r="173" spans="2:65" s="11" customFormat="1" ht="25.9" customHeight="1">
      <c r="B173" s="116"/>
      <c r="D173" s="117" t="s">
        <v>69</v>
      </c>
      <c r="E173" s="118" t="s">
        <v>294</v>
      </c>
      <c r="F173" s="118" t="s">
        <v>295</v>
      </c>
      <c r="I173" s="119"/>
      <c r="J173" s="120">
        <f>BK173</f>
        <v>0</v>
      </c>
      <c r="L173" s="116"/>
      <c r="M173" s="121"/>
      <c r="P173" s="122">
        <f>SUM(P174:P179)</f>
        <v>0</v>
      </c>
      <c r="R173" s="122">
        <f>SUM(R174:R179)</f>
        <v>0</v>
      </c>
      <c r="T173" s="123">
        <f>SUM(T174:T179)</f>
        <v>0</v>
      </c>
      <c r="AR173" s="117" t="s">
        <v>128</v>
      </c>
      <c r="AT173" s="124" t="s">
        <v>69</v>
      </c>
      <c r="AU173" s="124" t="s">
        <v>70</v>
      </c>
      <c r="AY173" s="117" t="s">
        <v>116</v>
      </c>
      <c r="BK173" s="125">
        <f>SUM(BK174:BK179)</f>
        <v>0</v>
      </c>
    </row>
    <row r="174" spans="2:65" s="1" customFormat="1" ht="24.2" customHeight="1">
      <c r="B174" s="128"/>
      <c r="C174" s="129" t="s">
        <v>296</v>
      </c>
      <c r="D174" s="129" t="s">
        <v>119</v>
      </c>
      <c r="E174" s="130" t="s">
        <v>297</v>
      </c>
      <c r="F174" s="131" t="s">
        <v>298</v>
      </c>
      <c r="G174" s="132" t="s">
        <v>299</v>
      </c>
      <c r="H174" s="133">
        <v>43</v>
      </c>
      <c r="I174" s="134"/>
      <c r="J174" s="135">
        <f t="shared" ref="J174:J179" si="20">ROUND(I174*H174,2)</f>
        <v>0</v>
      </c>
      <c r="K174" s="131" t="s">
        <v>1</v>
      </c>
      <c r="L174" s="28"/>
      <c r="M174" s="136" t="s">
        <v>1</v>
      </c>
      <c r="N174" s="137" t="s">
        <v>35</v>
      </c>
      <c r="P174" s="138">
        <f t="shared" ref="P174:P179" si="21">O174*H174</f>
        <v>0</v>
      </c>
      <c r="Q174" s="138">
        <v>0</v>
      </c>
      <c r="R174" s="138">
        <f t="shared" ref="R174:R179" si="22">Q174*H174</f>
        <v>0</v>
      </c>
      <c r="S174" s="138">
        <v>0</v>
      </c>
      <c r="T174" s="139">
        <f t="shared" ref="T174:T179" si="23">S174*H174</f>
        <v>0</v>
      </c>
      <c r="AR174" s="140" t="s">
        <v>300</v>
      </c>
      <c r="AT174" s="140" t="s">
        <v>119</v>
      </c>
      <c r="AU174" s="140" t="s">
        <v>78</v>
      </c>
      <c r="AY174" s="13" t="s">
        <v>116</v>
      </c>
      <c r="BE174" s="141">
        <f t="shared" ref="BE174:BE179" si="24">IF(N174="základní",J174,0)</f>
        <v>0</v>
      </c>
      <c r="BF174" s="141">
        <f t="shared" ref="BF174:BF179" si="25">IF(N174="snížená",J174,0)</f>
        <v>0</v>
      </c>
      <c r="BG174" s="141">
        <f t="shared" ref="BG174:BG179" si="26">IF(N174="zákl. přenesená",J174,0)</f>
        <v>0</v>
      </c>
      <c r="BH174" s="141">
        <f t="shared" ref="BH174:BH179" si="27">IF(N174="sníž. přenesená",J174,0)</f>
        <v>0</v>
      </c>
      <c r="BI174" s="141">
        <f t="shared" ref="BI174:BI179" si="28">IF(N174="nulová",J174,0)</f>
        <v>0</v>
      </c>
      <c r="BJ174" s="13" t="s">
        <v>78</v>
      </c>
      <c r="BK174" s="141">
        <f t="shared" ref="BK174:BK179" si="29">ROUND(I174*H174,2)</f>
        <v>0</v>
      </c>
      <c r="BL174" s="13" t="s">
        <v>300</v>
      </c>
      <c r="BM174" s="140" t="s">
        <v>301</v>
      </c>
    </row>
    <row r="175" spans="2:65" s="1" customFormat="1" ht="37.9" customHeight="1">
      <c r="B175" s="128"/>
      <c r="C175" s="129" t="s">
        <v>207</v>
      </c>
      <c r="D175" s="129" t="s">
        <v>119</v>
      </c>
      <c r="E175" s="130" t="s">
        <v>302</v>
      </c>
      <c r="F175" s="131" t="s">
        <v>303</v>
      </c>
      <c r="G175" s="132" t="s">
        <v>299</v>
      </c>
      <c r="H175" s="133">
        <v>45</v>
      </c>
      <c r="I175" s="134"/>
      <c r="J175" s="135">
        <f t="shared" si="20"/>
        <v>0</v>
      </c>
      <c r="K175" s="131" t="s">
        <v>1</v>
      </c>
      <c r="L175" s="28"/>
      <c r="M175" s="136" t="s">
        <v>1</v>
      </c>
      <c r="N175" s="137" t="s">
        <v>35</v>
      </c>
      <c r="P175" s="138">
        <f t="shared" si="21"/>
        <v>0</v>
      </c>
      <c r="Q175" s="138">
        <v>0</v>
      </c>
      <c r="R175" s="138">
        <f t="shared" si="22"/>
        <v>0</v>
      </c>
      <c r="S175" s="138">
        <v>0</v>
      </c>
      <c r="T175" s="139">
        <f t="shared" si="23"/>
        <v>0</v>
      </c>
      <c r="AR175" s="140" t="s">
        <v>300</v>
      </c>
      <c r="AT175" s="140" t="s">
        <v>119</v>
      </c>
      <c r="AU175" s="140" t="s">
        <v>78</v>
      </c>
      <c r="AY175" s="13" t="s">
        <v>116</v>
      </c>
      <c r="BE175" s="141">
        <f t="shared" si="24"/>
        <v>0</v>
      </c>
      <c r="BF175" s="141">
        <f t="shared" si="25"/>
        <v>0</v>
      </c>
      <c r="BG175" s="141">
        <f t="shared" si="26"/>
        <v>0</v>
      </c>
      <c r="BH175" s="141">
        <f t="shared" si="27"/>
        <v>0</v>
      </c>
      <c r="BI175" s="141">
        <f t="shared" si="28"/>
        <v>0</v>
      </c>
      <c r="BJ175" s="13" t="s">
        <v>78</v>
      </c>
      <c r="BK175" s="141">
        <f t="shared" si="29"/>
        <v>0</v>
      </c>
      <c r="BL175" s="13" t="s">
        <v>300</v>
      </c>
      <c r="BM175" s="140" t="s">
        <v>304</v>
      </c>
    </row>
    <row r="176" spans="2:65" s="1" customFormat="1" ht="16.5" customHeight="1">
      <c r="B176" s="128"/>
      <c r="C176" s="129" t="s">
        <v>305</v>
      </c>
      <c r="D176" s="129" t="s">
        <v>119</v>
      </c>
      <c r="E176" s="130" t="s">
        <v>306</v>
      </c>
      <c r="F176" s="131" t="s">
        <v>307</v>
      </c>
      <c r="G176" s="132" t="s">
        <v>299</v>
      </c>
      <c r="H176" s="133">
        <v>58</v>
      </c>
      <c r="I176" s="134"/>
      <c r="J176" s="135">
        <f t="shared" si="20"/>
        <v>0</v>
      </c>
      <c r="K176" s="131" t="s">
        <v>1</v>
      </c>
      <c r="L176" s="28"/>
      <c r="M176" s="136" t="s">
        <v>1</v>
      </c>
      <c r="N176" s="137" t="s">
        <v>35</v>
      </c>
      <c r="P176" s="138">
        <f t="shared" si="21"/>
        <v>0</v>
      </c>
      <c r="Q176" s="138">
        <v>0</v>
      </c>
      <c r="R176" s="138">
        <f t="shared" si="22"/>
        <v>0</v>
      </c>
      <c r="S176" s="138">
        <v>0</v>
      </c>
      <c r="T176" s="139">
        <f t="shared" si="23"/>
        <v>0</v>
      </c>
      <c r="AR176" s="140" t="s">
        <v>300</v>
      </c>
      <c r="AT176" s="140" t="s">
        <v>119</v>
      </c>
      <c r="AU176" s="140" t="s">
        <v>78</v>
      </c>
      <c r="AY176" s="13" t="s">
        <v>116</v>
      </c>
      <c r="BE176" s="141">
        <f t="shared" si="24"/>
        <v>0</v>
      </c>
      <c r="BF176" s="141">
        <f t="shared" si="25"/>
        <v>0</v>
      </c>
      <c r="BG176" s="141">
        <f t="shared" si="26"/>
        <v>0</v>
      </c>
      <c r="BH176" s="141">
        <f t="shared" si="27"/>
        <v>0</v>
      </c>
      <c r="BI176" s="141">
        <f t="shared" si="28"/>
        <v>0</v>
      </c>
      <c r="BJ176" s="13" t="s">
        <v>78</v>
      </c>
      <c r="BK176" s="141">
        <f t="shared" si="29"/>
        <v>0</v>
      </c>
      <c r="BL176" s="13" t="s">
        <v>300</v>
      </c>
      <c r="BM176" s="140" t="s">
        <v>308</v>
      </c>
    </row>
    <row r="177" spans="2:65" s="1" customFormat="1" ht="16.5" customHeight="1">
      <c r="B177" s="128"/>
      <c r="C177" s="129" t="s">
        <v>211</v>
      </c>
      <c r="D177" s="129" t="s">
        <v>119</v>
      </c>
      <c r="E177" s="130" t="s">
        <v>309</v>
      </c>
      <c r="F177" s="131" t="s">
        <v>310</v>
      </c>
      <c r="G177" s="132" t="s">
        <v>299</v>
      </c>
      <c r="H177" s="133">
        <v>59</v>
      </c>
      <c r="I177" s="134"/>
      <c r="J177" s="135">
        <f t="shared" si="20"/>
        <v>0</v>
      </c>
      <c r="K177" s="131" t="s">
        <v>1</v>
      </c>
      <c r="L177" s="28"/>
      <c r="M177" s="136" t="s">
        <v>1</v>
      </c>
      <c r="N177" s="137" t="s">
        <v>35</v>
      </c>
      <c r="P177" s="138">
        <f t="shared" si="21"/>
        <v>0</v>
      </c>
      <c r="Q177" s="138">
        <v>0</v>
      </c>
      <c r="R177" s="138">
        <f t="shared" si="22"/>
        <v>0</v>
      </c>
      <c r="S177" s="138">
        <v>0</v>
      </c>
      <c r="T177" s="139">
        <f t="shared" si="23"/>
        <v>0</v>
      </c>
      <c r="AR177" s="140" t="s">
        <v>300</v>
      </c>
      <c r="AT177" s="140" t="s">
        <v>119</v>
      </c>
      <c r="AU177" s="140" t="s">
        <v>78</v>
      </c>
      <c r="AY177" s="13" t="s">
        <v>116</v>
      </c>
      <c r="BE177" s="141">
        <f t="shared" si="24"/>
        <v>0</v>
      </c>
      <c r="BF177" s="141">
        <f t="shared" si="25"/>
        <v>0</v>
      </c>
      <c r="BG177" s="141">
        <f t="shared" si="26"/>
        <v>0</v>
      </c>
      <c r="BH177" s="141">
        <f t="shared" si="27"/>
        <v>0</v>
      </c>
      <c r="BI177" s="141">
        <f t="shared" si="28"/>
        <v>0</v>
      </c>
      <c r="BJ177" s="13" t="s">
        <v>78</v>
      </c>
      <c r="BK177" s="141">
        <f t="shared" si="29"/>
        <v>0</v>
      </c>
      <c r="BL177" s="13" t="s">
        <v>300</v>
      </c>
      <c r="BM177" s="140" t="s">
        <v>311</v>
      </c>
    </row>
    <row r="178" spans="2:65" s="1" customFormat="1" ht="24.2" customHeight="1">
      <c r="B178" s="128"/>
      <c r="C178" s="129" t="s">
        <v>312</v>
      </c>
      <c r="D178" s="129" t="s">
        <v>119</v>
      </c>
      <c r="E178" s="130" t="s">
        <v>313</v>
      </c>
      <c r="F178" s="131" t="s">
        <v>314</v>
      </c>
      <c r="G178" s="132" t="s">
        <v>315</v>
      </c>
      <c r="H178" s="133">
        <v>15</v>
      </c>
      <c r="I178" s="134"/>
      <c r="J178" s="135">
        <f t="shared" si="20"/>
        <v>0</v>
      </c>
      <c r="K178" s="131" t="s">
        <v>1</v>
      </c>
      <c r="L178" s="28"/>
      <c r="M178" s="136" t="s">
        <v>1</v>
      </c>
      <c r="N178" s="137" t="s">
        <v>35</v>
      </c>
      <c r="P178" s="138">
        <f t="shared" si="21"/>
        <v>0</v>
      </c>
      <c r="Q178" s="138">
        <v>0</v>
      </c>
      <c r="R178" s="138">
        <f t="shared" si="22"/>
        <v>0</v>
      </c>
      <c r="S178" s="138">
        <v>0</v>
      </c>
      <c r="T178" s="139">
        <f t="shared" si="23"/>
        <v>0</v>
      </c>
      <c r="AR178" s="140" t="s">
        <v>300</v>
      </c>
      <c r="AT178" s="140" t="s">
        <v>119</v>
      </c>
      <c r="AU178" s="140" t="s">
        <v>78</v>
      </c>
      <c r="AY178" s="13" t="s">
        <v>116</v>
      </c>
      <c r="BE178" s="141">
        <f t="shared" si="24"/>
        <v>0</v>
      </c>
      <c r="BF178" s="141">
        <f t="shared" si="25"/>
        <v>0</v>
      </c>
      <c r="BG178" s="141">
        <f t="shared" si="26"/>
        <v>0</v>
      </c>
      <c r="BH178" s="141">
        <f t="shared" si="27"/>
        <v>0</v>
      </c>
      <c r="BI178" s="141">
        <f t="shared" si="28"/>
        <v>0</v>
      </c>
      <c r="BJ178" s="13" t="s">
        <v>78</v>
      </c>
      <c r="BK178" s="141">
        <f t="shared" si="29"/>
        <v>0</v>
      </c>
      <c r="BL178" s="13" t="s">
        <v>300</v>
      </c>
      <c r="BM178" s="140" t="s">
        <v>316</v>
      </c>
    </row>
    <row r="179" spans="2:65" s="1" customFormat="1" ht="24.2" customHeight="1">
      <c r="B179" s="128"/>
      <c r="C179" s="129" t="s">
        <v>214</v>
      </c>
      <c r="D179" s="129" t="s">
        <v>119</v>
      </c>
      <c r="E179" s="130" t="s">
        <v>317</v>
      </c>
      <c r="F179" s="131" t="s">
        <v>318</v>
      </c>
      <c r="G179" s="132" t="s">
        <v>299</v>
      </c>
      <c r="H179" s="133">
        <v>36</v>
      </c>
      <c r="I179" s="134"/>
      <c r="J179" s="135">
        <f t="shared" si="20"/>
        <v>0</v>
      </c>
      <c r="K179" s="131" t="s">
        <v>1</v>
      </c>
      <c r="L179" s="28"/>
      <c r="M179" s="136" t="s">
        <v>1</v>
      </c>
      <c r="N179" s="137" t="s">
        <v>35</v>
      </c>
      <c r="P179" s="138">
        <f t="shared" si="21"/>
        <v>0</v>
      </c>
      <c r="Q179" s="138">
        <v>0</v>
      </c>
      <c r="R179" s="138">
        <f t="shared" si="22"/>
        <v>0</v>
      </c>
      <c r="S179" s="138">
        <v>0</v>
      </c>
      <c r="T179" s="139">
        <f t="shared" si="23"/>
        <v>0</v>
      </c>
      <c r="AR179" s="140" t="s">
        <v>300</v>
      </c>
      <c r="AT179" s="140" t="s">
        <v>119</v>
      </c>
      <c r="AU179" s="140" t="s">
        <v>78</v>
      </c>
      <c r="AY179" s="13" t="s">
        <v>116</v>
      </c>
      <c r="BE179" s="141">
        <f t="shared" si="24"/>
        <v>0</v>
      </c>
      <c r="BF179" s="141">
        <f t="shared" si="25"/>
        <v>0</v>
      </c>
      <c r="BG179" s="141">
        <f t="shared" si="26"/>
        <v>0</v>
      </c>
      <c r="BH179" s="141">
        <f t="shared" si="27"/>
        <v>0</v>
      </c>
      <c r="BI179" s="141">
        <f t="shared" si="28"/>
        <v>0</v>
      </c>
      <c r="BJ179" s="13" t="s">
        <v>78</v>
      </c>
      <c r="BK179" s="141">
        <f t="shared" si="29"/>
        <v>0</v>
      </c>
      <c r="BL179" s="13" t="s">
        <v>300</v>
      </c>
      <c r="BM179" s="140" t="s">
        <v>319</v>
      </c>
    </row>
    <row r="180" spans="2:65" s="11" customFormat="1" ht="25.9" customHeight="1">
      <c r="B180" s="116"/>
      <c r="D180" s="117" t="s">
        <v>69</v>
      </c>
      <c r="E180" s="118" t="s">
        <v>320</v>
      </c>
      <c r="F180" s="118" t="s">
        <v>321</v>
      </c>
      <c r="I180" s="119"/>
      <c r="J180" s="120">
        <f>BK180</f>
        <v>0</v>
      </c>
      <c r="L180" s="116"/>
      <c r="M180" s="121"/>
      <c r="P180" s="122">
        <f>SUM(P181:P185)</f>
        <v>0</v>
      </c>
      <c r="R180" s="122">
        <f>SUM(R181:R185)</f>
        <v>0</v>
      </c>
      <c r="T180" s="123">
        <f>SUM(T181:T185)</f>
        <v>0</v>
      </c>
      <c r="AR180" s="117" t="s">
        <v>136</v>
      </c>
      <c r="AT180" s="124" t="s">
        <v>69</v>
      </c>
      <c r="AU180" s="124" t="s">
        <v>70</v>
      </c>
      <c r="AY180" s="117" t="s">
        <v>116</v>
      </c>
      <c r="BK180" s="125">
        <f>SUM(BK181:BK185)</f>
        <v>0</v>
      </c>
    </row>
    <row r="181" spans="2:65" s="1" customFormat="1" ht="16.5" customHeight="1">
      <c r="B181" s="128"/>
      <c r="C181" s="129" t="s">
        <v>322</v>
      </c>
      <c r="D181" s="129" t="s">
        <v>119</v>
      </c>
      <c r="E181" s="130" t="s">
        <v>323</v>
      </c>
      <c r="F181" s="131" t="s">
        <v>324</v>
      </c>
      <c r="G181" s="132" t="s">
        <v>325</v>
      </c>
      <c r="H181" s="133">
        <v>65</v>
      </c>
      <c r="I181" s="134"/>
      <c r="J181" s="135">
        <f>ROUND(I181*H181,2)</f>
        <v>0</v>
      </c>
      <c r="K181" s="131" t="s">
        <v>1</v>
      </c>
      <c r="L181" s="28"/>
      <c r="M181" s="136" t="s">
        <v>1</v>
      </c>
      <c r="N181" s="137" t="s">
        <v>35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128</v>
      </c>
      <c r="AT181" s="140" t="s">
        <v>119</v>
      </c>
      <c r="AU181" s="140" t="s">
        <v>78</v>
      </c>
      <c r="AY181" s="13" t="s">
        <v>116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3" t="s">
        <v>78</v>
      </c>
      <c r="BK181" s="141">
        <f>ROUND(I181*H181,2)</f>
        <v>0</v>
      </c>
      <c r="BL181" s="13" t="s">
        <v>128</v>
      </c>
      <c r="BM181" s="140" t="s">
        <v>326</v>
      </c>
    </row>
    <row r="182" spans="2:65" s="1" customFormat="1" ht="33" customHeight="1">
      <c r="B182" s="128"/>
      <c r="C182" s="129" t="s">
        <v>218</v>
      </c>
      <c r="D182" s="129" t="s">
        <v>119</v>
      </c>
      <c r="E182" s="130" t="s">
        <v>327</v>
      </c>
      <c r="F182" s="131" t="s">
        <v>328</v>
      </c>
      <c r="G182" s="132" t="s">
        <v>329</v>
      </c>
      <c r="H182" s="133">
        <v>1</v>
      </c>
      <c r="I182" s="134"/>
      <c r="J182" s="135">
        <f>ROUND(I182*H182,2)</f>
        <v>0</v>
      </c>
      <c r="K182" s="131" t="s">
        <v>1</v>
      </c>
      <c r="L182" s="28"/>
      <c r="M182" s="136" t="s">
        <v>1</v>
      </c>
      <c r="N182" s="137" t="s">
        <v>35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128</v>
      </c>
      <c r="AT182" s="140" t="s">
        <v>119</v>
      </c>
      <c r="AU182" s="140" t="s">
        <v>78</v>
      </c>
      <c r="AY182" s="13" t="s">
        <v>116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3" t="s">
        <v>78</v>
      </c>
      <c r="BK182" s="141">
        <f>ROUND(I182*H182,2)</f>
        <v>0</v>
      </c>
      <c r="BL182" s="13" t="s">
        <v>128</v>
      </c>
      <c r="BM182" s="140" t="s">
        <v>330</v>
      </c>
    </row>
    <row r="183" spans="2:65" s="1" customFormat="1" ht="12">
      <c r="B183" s="128"/>
      <c r="C183" s="129" t="s">
        <v>218</v>
      </c>
      <c r="D183" s="129" t="s">
        <v>119</v>
      </c>
      <c r="E183" s="130" t="s">
        <v>341</v>
      </c>
      <c r="F183" s="131" t="s">
        <v>617</v>
      </c>
      <c r="G183" s="132" t="s">
        <v>329</v>
      </c>
      <c r="H183" s="133">
        <v>1</v>
      </c>
      <c r="I183" s="134"/>
      <c r="J183" s="135">
        <f>ROUND(I183*H183,2)</f>
        <v>0</v>
      </c>
      <c r="K183" s="131"/>
      <c r="L183" s="28"/>
      <c r="M183" s="136" t="s">
        <v>1</v>
      </c>
      <c r="N183" s="137" t="s">
        <v>35</v>
      </c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AR183" s="140" t="s">
        <v>128</v>
      </c>
      <c r="AT183" s="140" t="s">
        <v>119</v>
      </c>
      <c r="AU183" s="140" t="s">
        <v>78</v>
      </c>
      <c r="AY183" s="13" t="s">
        <v>116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3" t="s">
        <v>78</v>
      </c>
      <c r="BK183" s="141">
        <f>ROUND(I183*H183,2)</f>
        <v>0</v>
      </c>
      <c r="BL183" s="13" t="s">
        <v>128</v>
      </c>
      <c r="BM183" s="140" t="s">
        <v>330</v>
      </c>
    </row>
    <row r="184" spans="2:65" s="1" customFormat="1" ht="16.5" customHeight="1">
      <c r="B184" s="128"/>
      <c r="C184" s="129" t="s">
        <v>331</v>
      </c>
      <c r="D184" s="129" t="s">
        <v>119</v>
      </c>
      <c r="E184" s="130" t="s">
        <v>332</v>
      </c>
      <c r="F184" s="131" t="s">
        <v>333</v>
      </c>
      <c r="G184" s="132" t="s">
        <v>299</v>
      </c>
      <c r="H184" s="133">
        <v>90</v>
      </c>
      <c r="I184" s="134"/>
      <c r="J184" s="135">
        <f>ROUND(I184*H184,2)</f>
        <v>0</v>
      </c>
      <c r="K184" s="131" t="s">
        <v>1</v>
      </c>
      <c r="L184" s="28"/>
      <c r="M184" s="136" t="s">
        <v>1</v>
      </c>
      <c r="N184" s="137" t="s">
        <v>35</v>
      </c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128</v>
      </c>
      <c r="AT184" s="140" t="s">
        <v>119</v>
      </c>
      <c r="AU184" s="140" t="s">
        <v>78</v>
      </c>
      <c r="AY184" s="13" t="s">
        <v>116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3" t="s">
        <v>78</v>
      </c>
      <c r="BK184" s="141">
        <f>ROUND(I184*H184,2)</f>
        <v>0</v>
      </c>
      <c r="BL184" s="13" t="s">
        <v>128</v>
      </c>
      <c r="BM184" s="140" t="s">
        <v>334</v>
      </c>
    </row>
    <row r="185" spans="2:65" s="1" customFormat="1" ht="16.5" customHeight="1">
      <c r="B185" s="128"/>
      <c r="C185" s="129" t="s">
        <v>221</v>
      </c>
      <c r="D185" s="129" t="s">
        <v>119</v>
      </c>
      <c r="E185" s="130" t="s">
        <v>335</v>
      </c>
      <c r="F185" s="131" t="s">
        <v>336</v>
      </c>
      <c r="G185" s="132" t="s">
        <v>299</v>
      </c>
      <c r="H185" s="133">
        <v>28</v>
      </c>
      <c r="I185" s="134"/>
      <c r="J185" s="135">
        <f>ROUND(I185*H185,2)</f>
        <v>0</v>
      </c>
      <c r="K185" s="131" t="s">
        <v>1</v>
      </c>
      <c r="L185" s="28"/>
      <c r="M185" s="152" t="s">
        <v>1</v>
      </c>
      <c r="N185" s="153" t="s">
        <v>35</v>
      </c>
      <c r="O185" s="154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AR185" s="140" t="s">
        <v>128</v>
      </c>
      <c r="AT185" s="140" t="s">
        <v>119</v>
      </c>
      <c r="AU185" s="140" t="s">
        <v>78</v>
      </c>
      <c r="AY185" s="13" t="s">
        <v>116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3" t="s">
        <v>78</v>
      </c>
      <c r="BK185" s="141">
        <f>ROUND(I185*H185,2)</f>
        <v>0</v>
      </c>
      <c r="BL185" s="13" t="s">
        <v>128</v>
      </c>
      <c r="BM185" s="140" t="s">
        <v>337</v>
      </c>
    </row>
    <row r="186" spans="2:65" s="1" customFormat="1" ht="6.95" customHeight="1">
      <c r="B186" s="40"/>
      <c r="C186" s="41"/>
      <c r="D186" s="41"/>
      <c r="E186" s="41"/>
      <c r="F186" s="41"/>
      <c r="G186" s="41"/>
      <c r="H186" s="41"/>
      <c r="I186" s="41"/>
      <c r="J186" s="41"/>
      <c r="K186" s="41"/>
      <c r="L186" s="28"/>
    </row>
  </sheetData>
  <autoFilter ref="C119:K18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42"/>
  <sheetViews>
    <sheetView showGridLines="0" tabSelected="1" topLeftCell="A13" zoomScaleNormal="100" workbookViewId="0">
      <selection activeCell="I141" sqref="I14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56" width="0" hidden="1" customWidth="1"/>
    <col min="57" max="57" width="10.1640625" hidden="1" customWidth="1"/>
    <col min="58" max="62" width="0" hidden="1" customWidth="1"/>
    <col min="63" max="63" width="10.1640625" hidden="1" customWidth="1"/>
    <col min="64" max="65" width="0" hidden="1" customWidth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83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89</v>
      </c>
      <c r="L4" s="16"/>
      <c r="M4" s="84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07" t="str">
        <f>'Rekapitulace stavby'!K6</f>
        <v>MAKRO Černý Most</v>
      </c>
      <c r="F7" s="208"/>
      <c r="G7" s="208"/>
      <c r="H7" s="208"/>
      <c r="L7" s="16"/>
    </row>
    <row r="8" spans="2:46" s="1" customFormat="1" ht="12" customHeight="1">
      <c r="B8" s="28"/>
      <c r="D8" s="23" t="s">
        <v>90</v>
      </c>
      <c r="L8" s="28"/>
    </row>
    <row r="9" spans="2:46" s="1" customFormat="1" ht="16.5" customHeight="1">
      <c r="B9" s="28"/>
      <c r="E9" s="189" t="s">
        <v>338</v>
      </c>
      <c r="F9" s="206"/>
      <c r="G9" s="206"/>
      <c r="H9" s="206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592</v>
      </c>
      <c r="I12" s="23" t="s">
        <v>19</v>
      </c>
      <c r="J12" s="48">
        <f>'Rekapitulace stavby'!AN8</f>
        <v>45861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20</v>
      </c>
      <c r="I14" s="23" t="s">
        <v>21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24</v>
      </c>
      <c r="I17" s="23" t="s">
        <v>21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9" t="str">
        <f>'Rekapitulace stavby'!E14</f>
        <v>Vyplň údaj</v>
      </c>
      <c r="F18" s="179"/>
      <c r="G18" s="179"/>
      <c r="H18" s="179"/>
      <c r="I18" s="23" t="s">
        <v>23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26</v>
      </c>
      <c r="I20" s="23" t="s">
        <v>21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23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28</v>
      </c>
      <c r="I23" s="23" t="s">
        <v>21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23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29</v>
      </c>
      <c r="L26" s="28"/>
    </row>
    <row r="27" spans="2:12" s="7" customFormat="1" ht="16.5" customHeight="1">
      <c r="B27" s="85"/>
      <c r="E27" s="183" t="s">
        <v>1</v>
      </c>
      <c r="F27" s="183"/>
      <c r="G27" s="183"/>
      <c r="H27" s="18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30</v>
      </c>
      <c r="J30" s="62">
        <f>ROUND(J118,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51" t="s">
        <v>34</v>
      </c>
      <c r="E33" s="23" t="s">
        <v>35</v>
      </c>
      <c r="F33" s="87">
        <f>ROUND((SUM(BE118:BE141)),  2)</f>
        <v>0</v>
      </c>
      <c r="I33" s="88">
        <v>0.21</v>
      </c>
      <c r="J33" s="87">
        <f>ROUND(((SUM(BE118:BE141))*I33),  2)</f>
        <v>0</v>
      </c>
      <c r="L33" s="28"/>
    </row>
    <row r="34" spans="2:12" s="1" customFormat="1" ht="14.45" customHeight="1">
      <c r="B34" s="28"/>
      <c r="E34" s="23" t="s">
        <v>36</v>
      </c>
      <c r="F34" s="87">
        <f>ROUND((SUM(BF118:BF141)),  2)</f>
        <v>0</v>
      </c>
      <c r="I34" s="88">
        <v>0.12</v>
      </c>
      <c r="J34" s="87">
        <f>ROUND(((SUM(BF118:BF141))*I34),  2)</f>
        <v>0</v>
      </c>
      <c r="L34" s="28"/>
    </row>
    <row r="35" spans="2:12" s="1" customFormat="1" ht="14.45" hidden="1" customHeight="1">
      <c r="B35" s="28"/>
      <c r="E35" s="23" t="s">
        <v>37</v>
      </c>
      <c r="F35" s="87">
        <f>ROUND((SUM(BG118:BG141)),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38</v>
      </c>
      <c r="F36" s="87">
        <f>ROUND((SUM(BH118:BH141)),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39</v>
      </c>
      <c r="F37" s="87">
        <f>ROUND((SUM(BI118:BI141)),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07" t="str">
        <f>E7</f>
        <v>MAKRO Černý Most</v>
      </c>
      <c r="F85" s="208"/>
      <c r="G85" s="208"/>
      <c r="H85" s="208"/>
      <c r="L85" s="28"/>
    </row>
    <row r="86" spans="2:47" s="1" customFormat="1" ht="12" customHeight="1">
      <c r="B86" s="28"/>
      <c r="C86" s="23" t="s">
        <v>90</v>
      </c>
      <c r="L86" s="28"/>
    </row>
    <row r="87" spans="2:47" s="1" customFormat="1" ht="16.5" customHeight="1">
      <c r="B87" s="28"/>
      <c r="E87" s="189" t="str">
        <f>E9</f>
        <v>20 - Chlazení - Rozvaděče</v>
      </c>
      <c r="F87" s="206"/>
      <c r="G87" s="206"/>
      <c r="H87" s="206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Praha - Černý Most</v>
      </c>
      <c r="I89" s="23" t="s">
        <v>19</v>
      </c>
      <c r="J89" s="48">
        <f>IF(J12="","",J12)</f>
        <v>45861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20</v>
      </c>
      <c r="F91" s="21" t="str">
        <f>E15</f>
        <v xml:space="preserve"> </v>
      </c>
      <c r="I91" s="23" t="s">
        <v>26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24</v>
      </c>
      <c r="F92" s="21" t="str">
        <f>IF(E18="","",E18)</f>
        <v>Vyplň údaj</v>
      </c>
      <c r="I92" s="23" t="s">
        <v>28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93</v>
      </c>
      <c r="D94" s="89"/>
      <c r="E94" s="89"/>
      <c r="F94" s="89"/>
      <c r="G94" s="89"/>
      <c r="H94" s="89"/>
      <c r="I94" s="89"/>
      <c r="J94" s="98" t="s">
        <v>94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95</v>
      </c>
      <c r="J96" s="62">
        <f>J118</f>
        <v>0</v>
      </c>
      <c r="L96" s="28"/>
      <c r="AU96" s="13" t="s">
        <v>96</v>
      </c>
    </row>
    <row r="97" spans="2:12" s="8" customFormat="1" ht="24.95" customHeight="1">
      <c r="B97" s="100"/>
      <c r="D97" s="101" t="s">
        <v>97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9" customFormat="1" ht="19.899999999999999" customHeight="1">
      <c r="B98" s="104"/>
      <c r="D98" s="105" t="s">
        <v>339</v>
      </c>
      <c r="E98" s="106"/>
      <c r="F98" s="106"/>
      <c r="G98" s="106"/>
      <c r="H98" s="106"/>
      <c r="I98" s="106"/>
      <c r="J98" s="107">
        <f>J120</f>
        <v>0</v>
      </c>
      <c r="L98" s="104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17" t="s">
        <v>101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15</v>
      </c>
      <c r="L107" s="28"/>
    </row>
    <row r="108" spans="2:12" s="1" customFormat="1" ht="16.5" customHeight="1">
      <c r="B108" s="28"/>
      <c r="E108" s="207" t="str">
        <f>E7</f>
        <v>MAKRO Černý Most</v>
      </c>
      <c r="F108" s="208"/>
      <c r="G108" s="208"/>
      <c r="H108" s="208"/>
      <c r="L108" s="28"/>
    </row>
    <row r="109" spans="2:12" s="1" customFormat="1" ht="12" customHeight="1">
      <c r="B109" s="28"/>
      <c r="C109" s="23" t="s">
        <v>90</v>
      </c>
      <c r="L109" s="28"/>
    </row>
    <row r="110" spans="2:12" s="1" customFormat="1" ht="16.5" customHeight="1">
      <c r="B110" s="28"/>
      <c r="E110" s="189" t="str">
        <f>E9</f>
        <v>20 - Chlazení - Rozvaděče</v>
      </c>
      <c r="F110" s="206"/>
      <c r="G110" s="206"/>
      <c r="H110" s="206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18</v>
      </c>
      <c r="F112" s="21" t="str">
        <f>F12</f>
        <v>Praha - Černý Most</v>
      </c>
      <c r="I112" s="23" t="s">
        <v>19</v>
      </c>
      <c r="J112" s="48">
        <f>IF(J12="","",J12)</f>
        <v>45861</v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3" t="s">
        <v>20</v>
      </c>
      <c r="F114" s="21" t="str">
        <f>E15</f>
        <v xml:space="preserve"> </v>
      </c>
      <c r="I114" s="23" t="s">
        <v>26</v>
      </c>
      <c r="J114" s="26" t="str">
        <f>E21</f>
        <v xml:space="preserve"> </v>
      </c>
      <c r="L114" s="28"/>
    </row>
    <row r="115" spans="2:65" s="1" customFormat="1" ht="15.2" customHeight="1">
      <c r="B115" s="28"/>
      <c r="C115" s="23" t="s">
        <v>24</v>
      </c>
      <c r="F115" s="21" t="str">
        <f>IF(E18="","",E18)</f>
        <v>Vyplň údaj</v>
      </c>
      <c r="I115" s="23" t="s">
        <v>28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08"/>
      <c r="C117" s="109" t="s">
        <v>102</v>
      </c>
      <c r="D117" s="110" t="s">
        <v>55</v>
      </c>
      <c r="E117" s="110" t="s">
        <v>51</v>
      </c>
      <c r="F117" s="110" t="s">
        <v>52</v>
      </c>
      <c r="G117" s="110" t="s">
        <v>103</v>
      </c>
      <c r="H117" s="110" t="s">
        <v>104</v>
      </c>
      <c r="I117" s="110" t="s">
        <v>105</v>
      </c>
      <c r="J117" s="110" t="s">
        <v>94</v>
      </c>
      <c r="K117" s="111" t="s">
        <v>106</v>
      </c>
      <c r="L117" s="108"/>
      <c r="M117" s="55" t="s">
        <v>1</v>
      </c>
      <c r="N117" s="56" t="s">
        <v>34</v>
      </c>
      <c r="O117" s="56" t="s">
        <v>107</v>
      </c>
      <c r="P117" s="56" t="s">
        <v>108</v>
      </c>
      <c r="Q117" s="56" t="s">
        <v>109</v>
      </c>
      <c r="R117" s="56" t="s">
        <v>110</v>
      </c>
      <c r="S117" s="56" t="s">
        <v>111</v>
      </c>
      <c r="T117" s="57" t="s">
        <v>112</v>
      </c>
    </row>
    <row r="118" spans="2:65" s="1" customFormat="1" ht="22.9" customHeight="1">
      <c r="B118" s="28"/>
      <c r="C118" s="60" t="s">
        <v>113</v>
      </c>
      <c r="J118" s="112">
        <f>BK118</f>
        <v>0</v>
      </c>
      <c r="L118" s="28"/>
      <c r="M118" s="58"/>
      <c r="N118" s="49"/>
      <c r="O118" s="49"/>
      <c r="P118" s="113">
        <f>P119</f>
        <v>0</v>
      </c>
      <c r="Q118" s="49"/>
      <c r="R118" s="113">
        <f>R119</f>
        <v>0</v>
      </c>
      <c r="S118" s="49"/>
      <c r="T118" s="114">
        <f>T119</f>
        <v>0</v>
      </c>
      <c r="AT118" s="13" t="s">
        <v>69</v>
      </c>
      <c r="AU118" s="13" t="s">
        <v>96</v>
      </c>
      <c r="BK118" s="115">
        <f>BK119</f>
        <v>0</v>
      </c>
    </row>
    <row r="119" spans="2:65" s="11" customFormat="1" ht="25.9" customHeight="1">
      <c r="B119" s="116"/>
      <c r="D119" s="117" t="s">
        <v>69</v>
      </c>
      <c r="E119" s="118" t="s">
        <v>114</v>
      </c>
      <c r="F119" s="118" t="s">
        <v>115</v>
      </c>
      <c r="I119" s="119"/>
      <c r="J119" s="120">
        <f>BK119</f>
        <v>0</v>
      </c>
      <c r="L119" s="116"/>
      <c r="M119" s="121"/>
      <c r="P119" s="122">
        <f>P120</f>
        <v>0</v>
      </c>
      <c r="R119" s="122">
        <f>R120</f>
        <v>0</v>
      </c>
      <c r="T119" s="123">
        <f>T120</f>
        <v>0</v>
      </c>
      <c r="AR119" s="117" t="s">
        <v>80</v>
      </c>
      <c r="AT119" s="124" t="s">
        <v>69</v>
      </c>
      <c r="AU119" s="124" t="s">
        <v>70</v>
      </c>
      <c r="AY119" s="117" t="s">
        <v>116</v>
      </c>
      <c r="BK119" s="125">
        <f>BK120</f>
        <v>0</v>
      </c>
    </row>
    <row r="120" spans="2:65" s="11" customFormat="1" ht="22.9" customHeight="1">
      <c r="B120" s="116"/>
      <c r="D120" s="117" t="s">
        <v>69</v>
      </c>
      <c r="E120" s="126" t="s">
        <v>117</v>
      </c>
      <c r="F120" s="126" t="s">
        <v>340</v>
      </c>
      <c r="I120" s="119"/>
      <c r="J120" s="127">
        <f>BK120</f>
        <v>0</v>
      </c>
      <c r="L120" s="116"/>
      <c r="M120" s="121"/>
      <c r="P120" s="122">
        <f>SUM(P121:P141)</f>
        <v>0</v>
      </c>
      <c r="R120" s="122">
        <f>SUM(R121:R141)</f>
        <v>0</v>
      </c>
      <c r="T120" s="123">
        <f>SUM(T121:T141)</f>
        <v>0</v>
      </c>
      <c r="AR120" s="117" t="s">
        <v>80</v>
      </c>
      <c r="AT120" s="124" t="s">
        <v>69</v>
      </c>
      <c r="AU120" s="124" t="s">
        <v>78</v>
      </c>
      <c r="AY120" s="117" t="s">
        <v>116</v>
      </c>
      <c r="BK120" s="125">
        <f>SUM(BK121:BK141)</f>
        <v>0</v>
      </c>
    </row>
    <row r="121" spans="2:65" s="1" customFormat="1" ht="55.5" customHeight="1">
      <c r="B121" s="128"/>
      <c r="C121" s="142" t="s">
        <v>78</v>
      </c>
      <c r="D121" s="142" t="s">
        <v>124</v>
      </c>
      <c r="E121" s="143" t="s">
        <v>341</v>
      </c>
      <c r="F121" s="144" t="s">
        <v>342</v>
      </c>
      <c r="G121" s="145" t="s">
        <v>343</v>
      </c>
      <c r="H121" s="146">
        <v>2</v>
      </c>
      <c r="I121" s="147"/>
      <c r="J121" s="148">
        <f>ROUND(I121*H121,2)</f>
        <v>0</v>
      </c>
      <c r="K121" s="144" t="s">
        <v>1</v>
      </c>
      <c r="L121" s="149"/>
      <c r="M121" s="150" t="s">
        <v>1</v>
      </c>
      <c r="N121" s="151" t="s">
        <v>35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135</v>
      </c>
      <c r="AT121" s="140" t="s">
        <v>124</v>
      </c>
      <c r="AU121" s="140" t="s">
        <v>80</v>
      </c>
      <c r="AY121" s="13" t="s">
        <v>116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3" t="s">
        <v>78</v>
      </c>
      <c r="BK121" s="141">
        <f>ROUND(I121*H121,2)</f>
        <v>0</v>
      </c>
      <c r="BL121" s="13" t="s">
        <v>128</v>
      </c>
      <c r="BM121" s="140" t="s">
        <v>344</v>
      </c>
    </row>
    <row r="122" spans="2:65" s="1" customFormat="1" ht="58.5">
      <c r="B122" s="28"/>
      <c r="D122" s="157" t="s">
        <v>345</v>
      </c>
      <c r="F122" s="158" t="s">
        <v>593</v>
      </c>
      <c r="I122" s="159"/>
      <c r="L122" s="28"/>
      <c r="M122" s="160"/>
      <c r="T122" s="52"/>
      <c r="AT122" s="13" t="s">
        <v>345</v>
      </c>
      <c r="AU122" s="13" t="s">
        <v>80</v>
      </c>
    </row>
    <row r="123" spans="2:65" s="1" customFormat="1" ht="62.65" customHeight="1">
      <c r="B123" s="128"/>
      <c r="C123" s="142">
        <v>2</v>
      </c>
      <c r="D123" s="142" t="s">
        <v>124</v>
      </c>
      <c r="E123" s="143" t="s">
        <v>346</v>
      </c>
      <c r="F123" s="144" t="s">
        <v>631</v>
      </c>
      <c r="G123" s="145" t="s">
        <v>343</v>
      </c>
      <c r="H123" s="146">
        <v>1</v>
      </c>
      <c r="I123" s="147"/>
      <c r="J123" s="148">
        <f>ROUND(I123*H123,2)</f>
        <v>0</v>
      </c>
      <c r="K123" s="144" t="s">
        <v>1</v>
      </c>
      <c r="L123" s="149"/>
      <c r="M123" s="150" t="s">
        <v>1</v>
      </c>
      <c r="N123" s="151" t="s">
        <v>35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135</v>
      </c>
      <c r="AT123" s="140" t="s">
        <v>124</v>
      </c>
      <c r="AU123" s="140" t="s">
        <v>80</v>
      </c>
      <c r="AY123" s="13" t="s">
        <v>116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3" t="s">
        <v>78</v>
      </c>
      <c r="BK123" s="141">
        <f>ROUND(I123*H123,2)</f>
        <v>0</v>
      </c>
      <c r="BL123" s="13" t="s">
        <v>128</v>
      </c>
      <c r="BM123" s="140" t="s">
        <v>347</v>
      </c>
    </row>
    <row r="124" spans="2:65" s="1" customFormat="1" ht="87.75">
      <c r="B124" s="28"/>
      <c r="D124" s="157" t="s">
        <v>345</v>
      </c>
      <c r="F124" s="158" t="s">
        <v>348</v>
      </c>
      <c r="I124" s="159"/>
      <c r="L124" s="28"/>
      <c r="M124" s="160"/>
      <c r="T124" s="52"/>
      <c r="AT124" s="13" t="s">
        <v>345</v>
      </c>
      <c r="AU124" s="13" t="s">
        <v>80</v>
      </c>
    </row>
    <row r="125" spans="2:65" s="1" customFormat="1" ht="21.75" customHeight="1">
      <c r="B125" s="128"/>
      <c r="C125" s="142">
        <v>3</v>
      </c>
      <c r="D125" s="142" t="s">
        <v>124</v>
      </c>
      <c r="E125" s="143" t="s">
        <v>349</v>
      </c>
      <c r="F125" s="144" t="s">
        <v>350</v>
      </c>
      <c r="G125" s="145" t="s">
        <v>150</v>
      </c>
      <c r="H125" s="146">
        <v>1</v>
      </c>
      <c r="I125" s="147"/>
      <c r="J125" s="148">
        <f t="shared" ref="J125:J133" si="0">ROUND(I125*H125,2)</f>
        <v>0</v>
      </c>
      <c r="K125" s="144" t="s">
        <v>1</v>
      </c>
      <c r="L125" s="149"/>
      <c r="M125" s="150" t="s">
        <v>1</v>
      </c>
      <c r="N125" s="151" t="s">
        <v>35</v>
      </c>
      <c r="P125" s="138">
        <f t="shared" ref="P125:P133" si="1">O125*H125</f>
        <v>0</v>
      </c>
      <c r="Q125" s="138">
        <v>0</v>
      </c>
      <c r="R125" s="138">
        <f t="shared" ref="R125:R133" si="2">Q125*H125</f>
        <v>0</v>
      </c>
      <c r="S125" s="138">
        <v>0</v>
      </c>
      <c r="T125" s="139">
        <f t="shared" ref="T125:T133" si="3">S125*H125</f>
        <v>0</v>
      </c>
      <c r="AR125" s="140" t="s">
        <v>135</v>
      </c>
      <c r="AT125" s="140" t="s">
        <v>124</v>
      </c>
      <c r="AU125" s="140" t="s">
        <v>80</v>
      </c>
      <c r="AY125" s="13" t="s">
        <v>116</v>
      </c>
      <c r="BE125" s="141">
        <f t="shared" ref="BE125:BE133" si="4">IF(N125="základní",J125,0)</f>
        <v>0</v>
      </c>
      <c r="BF125" s="141">
        <f t="shared" ref="BF125:BF133" si="5">IF(N125="snížená",J125,0)</f>
        <v>0</v>
      </c>
      <c r="BG125" s="141">
        <f t="shared" ref="BG125:BG133" si="6">IF(N125="zákl. přenesená",J125,0)</f>
        <v>0</v>
      </c>
      <c r="BH125" s="141">
        <f t="shared" ref="BH125:BH133" si="7">IF(N125="sníž. přenesená",J125,0)</f>
        <v>0</v>
      </c>
      <c r="BI125" s="141">
        <f t="shared" ref="BI125:BI133" si="8">IF(N125="nulová",J125,0)</f>
        <v>0</v>
      </c>
      <c r="BJ125" s="13" t="s">
        <v>78</v>
      </c>
      <c r="BK125" s="141">
        <f t="shared" ref="BK125:BK133" si="9">ROUND(I125*H125,2)</f>
        <v>0</v>
      </c>
      <c r="BL125" s="13" t="s">
        <v>128</v>
      </c>
      <c r="BM125" s="140" t="s">
        <v>351</v>
      </c>
    </row>
    <row r="126" spans="2:65" s="1" customFormat="1" ht="16.5" customHeight="1">
      <c r="B126" s="128"/>
      <c r="C126" s="142">
        <v>4</v>
      </c>
      <c r="D126" s="142" t="s">
        <v>124</v>
      </c>
      <c r="E126" s="143" t="s">
        <v>352</v>
      </c>
      <c r="F126" s="144" t="s">
        <v>353</v>
      </c>
      <c r="G126" s="145" t="s">
        <v>150</v>
      </c>
      <c r="H126" s="146">
        <v>1</v>
      </c>
      <c r="I126" s="147"/>
      <c r="J126" s="148">
        <f t="shared" si="0"/>
        <v>0</v>
      </c>
      <c r="K126" s="144" t="s">
        <v>1</v>
      </c>
      <c r="L126" s="149"/>
      <c r="M126" s="150" t="s">
        <v>1</v>
      </c>
      <c r="N126" s="151" t="s">
        <v>35</v>
      </c>
      <c r="P126" s="138">
        <f t="shared" si="1"/>
        <v>0</v>
      </c>
      <c r="Q126" s="138">
        <v>0</v>
      </c>
      <c r="R126" s="138">
        <f t="shared" si="2"/>
        <v>0</v>
      </c>
      <c r="S126" s="138">
        <v>0</v>
      </c>
      <c r="T126" s="139">
        <f t="shared" si="3"/>
        <v>0</v>
      </c>
      <c r="AR126" s="140" t="s">
        <v>135</v>
      </c>
      <c r="AT126" s="140" t="s">
        <v>124</v>
      </c>
      <c r="AU126" s="140" t="s">
        <v>80</v>
      </c>
      <c r="AY126" s="13" t="s">
        <v>116</v>
      </c>
      <c r="BE126" s="141">
        <f t="shared" si="4"/>
        <v>0</v>
      </c>
      <c r="BF126" s="141">
        <f t="shared" si="5"/>
        <v>0</v>
      </c>
      <c r="BG126" s="141">
        <f t="shared" si="6"/>
        <v>0</v>
      </c>
      <c r="BH126" s="141">
        <f t="shared" si="7"/>
        <v>0</v>
      </c>
      <c r="BI126" s="141">
        <f t="shared" si="8"/>
        <v>0</v>
      </c>
      <c r="BJ126" s="13" t="s">
        <v>78</v>
      </c>
      <c r="BK126" s="141">
        <f t="shared" si="9"/>
        <v>0</v>
      </c>
      <c r="BL126" s="13" t="s">
        <v>128</v>
      </c>
      <c r="BM126" s="140" t="s">
        <v>354</v>
      </c>
    </row>
    <row r="127" spans="2:65" s="1" customFormat="1" ht="16.5" customHeight="1">
      <c r="B127" s="128"/>
      <c r="C127" s="142">
        <v>5</v>
      </c>
      <c r="D127" s="142" t="s">
        <v>124</v>
      </c>
      <c r="E127" s="143" t="s">
        <v>355</v>
      </c>
      <c r="F127" s="144" t="s">
        <v>356</v>
      </c>
      <c r="G127" s="145" t="s">
        <v>150</v>
      </c>
      <c r="H127" s="146">
        <v>2</v>
      </c>
      <c r="I127" s="147"/>
      <c r="J127" s="148">
        <f t="shared" si="0"/>
        <v>0</v>
      </c>
      <c r="K127" s="144" t="s">
        <v>1</v>
      </c>
      <c r="L127" s="149"/>
      <c r="M127" s="150" t="s">
        <v>1</v>
      </c>
      <c r="N127" s="151" t="s">
        <v>35</v>
      </c>
      <c r="P127" s="138">
        <f t="shared" si="1"/>
        <v>0</v>
      </c>
      <c r="Q127" s="138">
        <v>0</v>
      </c>
      <c r="R127" s="138">
        <f t="shared" si="2"/>
        <v>0</v>
      </c>
      <c r="S127" s="138">
        <v>0</v>
      </c>
      <c r="T127" s="139">
        <f t="shared" si="3"/>
        <v>0</v>
      </c>
      <c r="AR127" s="140" t="s">
        <v>135</v>
      </c>
      <c r="AT127" s="140" t="s">
        <v>124</v>
      </c>
      <c r="AU127" s="140" t="s">
        <v>80</v>
      </c>
      <c r="AY127" s="13" t="s">
        <v>116</v>
      </c>
      <c r="BE127" s="141">
        <f t="shared" si="4"/>
        <v>0</v>
      </c>
      <c r="BF127" s="141">
        <f t="shared" si="5"/>
        <v>0</v>
      </c>
      <c r="BG127" s="141">
        <f t="shared" si="6"/>
        <v>0</v>
      </c>
      <c r="BH127" s="141">
        <f t="shared" si="7"/>
        <v>0</v>
      </c>
      <c r="BI127" s="141">
        <f t="shared" si="8"/>
        <v>0</v>
      </c>
      <c r="BJ127" s="13" t="s">
        <v>78</v>
      </c>
      <c r="BK127" s="141">
        <f t="shared" si="9"/>
        <v>0</v>
      </c>
      <c r="BL127" s="13" t="s">
        <v>128</v>
      </c>
      <c r="BM127" s="140" t="s">
        <v>357</v>
      </c>
    </row>
    <row r="128" spans="2:65" s="1" customFormat="1" ht="16.5" customHeight="1">
      <c r="B128" s="128"/>
      <c r="C128" s="142">
        <v>6</v>
      </c>
      <c r="D128" s="142" t="s">
        <v>124</v>
      </c>
      <c r="E128" s="143" t="s">
        <v>358</v>
      </c>
      <c r="F128" s="144" t="s">
        <v>359</v>
      </c>
      <c r="G128" s="145" t="s">
        <v>150</v>
      </c>
      <c r="H128" s="146">
        <v>1</v>
      </c>
      <c r="I128" s="147"/>
      <c r="J128" s="148">
        <f t="shared" si="0"/>
        <v>0</v>
      </c>
      <c r="K128" s="144" t="s">
        <v>1</v>
      </c>
      <c r="L128" s="149"/>
      <c r="M128" s="150" t="s">
        <v>1</v>
      </c>
      <c r="N128" s="151" t="s">
        <v>35</v>
      </c>
      <c r="P128" s="138">
        <f t="shared" si="1"/>
        <v>0</v>
      </c>
      <c r="Q128" s="138">
        <v>0</v>
      </c>
      <c r="R128" s="138">
        <f t="shared" si="2"/>
        <v>0</v>
      </c>
      <c r="S128" s="138">
        <v>0</v>
      </c>
      <c r="T128" s="139">
        <f t="shared" si="3"/>
        <v>0</v>
      </c>
      <c r="AR128" s="140" t="s">
        <v>135</v>
      </c>
      <c r="AT128" s="140" t="s">
        <v>124</v>
      </c>
      <c r="AU128" s="140" t="s">
        <v>80</v>
      </c>
      <c r="AY128" s="13" t="s">
        <v>116</v>
      </c>
      <c r="BE128" s="141">
        <f t="shared" si="4"/>
        <v>0</v>
      </c>
      <c r="BF128" s="141">
        <f t="shared" si="5"/>
        <v>0</v>
      </c>
      <c r="BG128" s="141">
        <f t="shared" si="6"/>
        <v>0</v>
      </c>
      <c r="BH128" s="141">
        <f t="shared" si="7"/>
        <v>0</v>
      </c>
      <c r="BI128" s="141">
        <f t="shared" si="8"/>
        <v>0</v>
      </c>
      <c r="BJ128" s="13" t="s">
        <v>78</v>
      </c>
      <c r="BK128" s="141">
        <f t="shared" si="9"/>
        <v>0</v>
      </c>
      <c r="BL128" s="13" t="s">
        <v>128</v>
      </c>
      <c r="BM128" s="140" t="s">
        <v>360</v>
      </c>
    </row>
    <row r="129" spans="2:65" s="1" customFormat="1" ht="16.5" customHeight="1">
      <c r="B129" s="128"/>
      <c r="C129" s="142">
        <v>7</v>
      </c>
      <c r="D129" s="142" t="s">
        <v>124</v>
      </c>
      <c r="E129" s="143" t="s">
        <v>361</v>
      </c>
      <c r="F129" s="144" t="s">
        <v>362</v>
      </c>
      <c r="G129" s="145" t="s">
        <v>150</v>
      </c>
      <c r="H129" s="146">
        <v>1</v>
      </c>
      <c r="I129" s="147"/>
      <c r="J129" s="148">
        <f t="shared" si="0"/>
        <v>0</v>
      </c>
      <c r="K129" s="144" t="s">
        <v>1</v>
      </c>
      <c r="L129" s="149"/>
      <c r="M129" s="150" t="s">
        <v>1</v>
      </c>
      <c r="N129" s="151" t="s">
        <v>35</v>
      </c>
      <c r="P129" s="138">
        <f t="shared" si="1"/>
        <v>0</v>
      </c>
      <c r="Q129" s="138">
        <v>0</v>
      </c>
      <c r="R129" s="138">
        <f t="shared" si="2"/>
        <v>0</v>
      </c>
      <c r="S129" s="138">
        <v>0</v>
      </c>
      <c r="T129" s="139">
        <f t="shared" si="3"/>
        <v>0</v>
      </c>
      <c r="AR129" s="140" t="s">
        <v>135</v>
      </c>
      <c r="AT129" s="140" t="s">
        <v>124</v>
      </c>
      <c r="AU129" s="140" t="s">
        <v>80</v>
      </c>
      <c r="AY129" s="13" t="s">
        <v>116</v>
      </c>
      <c r="BE129" s="141">
        <f t="shared" si="4"/>
        <v>0</v>
      </c>
      <c r="BF129" s="141">
        <f t="shared" si="5"/>
        <v>0</v>
      </c>
      <c r="BG129" s="141">
        <f t="shared" si="6"/>
        <v>0</v>
      </c>
      <c r="BH129" s="141">
        <f t="shared" si="7"/>
        <v>0</v>
      </c>
      <c r="BI129" s="141">
        <f t="shared" si="8"/>
        <v>0</v>
      </c>
      <c r="BJ129" s="13" t="s">
        <v>78</v>
      </c>
      <c r="BK129" s="141">
        <f t="shared" si="9"/>
        <v>0</v>
      </c>
      <c r="BL129" s="13" t="s">
        <v>128</v>
      </c>
      <c r="BM129" s="140" t="s">
        <v>363</v>
      </c>
    </row>
    <row r="130" spans="2:65" s="1" customFormat="1" ht="16.5" customHeight="1">
      <c r="B130" s="128"/>
      <c r="C130" s="142">
        <v>8</v>
      </c>
      <c r="D130" s="142" t="s">
        <v>124</v>
      </c>
      <c r="E130" s="143" t="s">
        <v>364</v>
      </c>
      <c r="F130" s="144" t="s">
        <v>365</v>
      </c>
      <c r="G130" s="145" t="s">
        <v>150</v>
      </c>
      <c r="H130" s="146">
        <v>3</v>
      </c>
      <c r="I130" s="147"/>
      <c r="J130" s="148">
        <f t="shared" si="0"/>
        <v>0</v>
      </c>
      <c r="K130" s="144" t="s">
        <v>1</v>
      </c>
      <c r="L130" s="149"/>
      <c r="M130" s="150" t="s">
        <v>1</v>
      </c>
      <c r="N130" s="151" t="s">
        <v>35</v>
      </c>
      <c r="P130" s="138">
        <f t="shared" si="1"/>
        <v>0</v>
      </c>
      <c r="Q130" s="138">
        <v>0</v>
      </c>
      <c r="R130" s="138">
        <f t="shared" si="2"/>
        <v>0</v>
      </c>
      <c r="S130" s="138">
        <v>0</v>
      </c>
      <c r="T130" s="139">
        <f t="shared" si="3"/>
        <v>0</v>
      </c>
      <c r="AR130" s="140" t="s">
        <v>135</v>
      </c>
      <c r="AT130" s="140" t="s">
        <v>124</v>
      </c>
      <c r="AU130" s="140" t="s">
        <v>80</v>
      </c>
      <c r="AY130" s="13" t="s">
        <v>116</v>
      </c>
      <c r="BE130" s="141">
        <f t="shared" si="4"/>
        <v>0</v>
      </c>
      <c r="BF130" s="141">
        <f t="shared" si="5"/>
        <v>0</v>
      </c>
      <c r="BG130" s="141">
        <f t="shared" si="6"/>
        <v>0</v>
      </c>
      <c r="BH130" s="141">
        <f t="shared" si="7"/>
        <v>0</v>
      </c>
      <c r="BI130" s="141">
        <f t="shared" si="8"/>
        <v>0</v>
      </c>
      <c r="BJ130" s="13" t="s">
        <v>78</v>
      </c>
      <c r="BK130" s="141">
        <f t="shared" si="9"/>
        <v>0</v>
      </c>
      <c r="BL130" s="13" t="s">
        <v>128</v>
      </c>
      <c r="BM130" s="140" t="s">
        <v>366</v>
      </c>
    </row>
    <row r="131" spans="2:65" s="1" customFormat="1" ht="24.2" customHeight="1">
      <c r="B131" s="128"/>
      <c r="C131" s="142">
        <v>9</v>
      </c>
      <c r="D131" s="142" t="s">
        <v>124</v>
      </c>
      <c r="E131" s="143" t="s">
        <v>367</v>
      </c>
      <c r="F131" s="144" t="s">
        <v>368</v>
      </c>
      <c r="G131" s="145" t="s">
        <v>150</v>
      </c>
      <c r="H131" s="146">
        <v>1</v>
      </c>
      <c r="I131" s="147"/>
      <c r="J131" s="148">
        <f t="shared" si="0"/>
        <v>0</v>
      </c>
      <c r="K131" s="144" t="s">
        <v>1</v>
      </c>
      <c r="L131" s="149"/>
      <c r="M131" s="150" t="s">
        <v>1</v>
      </c>
      <c r="N131" s="151" t="s">
        <v>35</v>
      </c>
      <c r="P131" s="138">
        <f t="shared" si="1"/>
        <v>0</v>
      </c>
      <c r="Q131" s="138">
        <v>0</v>
      </c>
      <c r="R131" s="138">
        <f t="shared" si="2"/>
        <v>0</v>
      </c>
      <c r="S131" s="138">
        <v>0</v>
      </c>
      <c r="T131" s="139">
        <f t="shared" si="3"/>
        <v>0</v>
      </c>
      <c r="AR131" s="140" t="s">
        <v>135</v>
      </c>
      <c r="AT131" s="140" t="s">
        <v>124</v>
      </c>
      <c r="AU131" s="140" t="s">
        <v>80</v>
      </c>
      <c r="AY131" s="13" t="s">
        <v>116</v>
      </c>
      <c r="BE131" s="141">
        <f t="shared" si="4"/>
        <v>0</v>
      </c>
      <c r="BF131" s="141">
        <f t="shared" si="5"/>
        <v>0</v>
      </c>
      <c r="BG131" s="141">
        <f t="shared" si="6"/>
        <v>0</v>
      </c>
      <c r="BH131" s="141">
        <f t="shared" si="7"/>
        <v>0</v>
      </c>
      <c r="BI131" s="141">
        <f t="shared" si="8"/>
        <v>0</v>
      </c>
      <c r="BJ131" s="13" t="s">
        <v>78</v>
      </c>
      <c r="BK131" s="141">
        <f t="shared" si="9"/>
        <v>0</v>
      </c>
      <c r="BL131" s="13" t="s">
        <v>128</v>
      </c>
      <c r="BM131" s="140" t="s">
        <v>369</v>
      </c>
    </row>
    <row r="132" spans="2:65" s="1" customFormat="1" ht="16.5" customHeight="1">
      <c r="B132" s="128"/>
      <c r="C132" s="142">
        <v>10</v>
      </c>
      <c r="D132" s="142" t="s">
        <v>124</v>
      </c>
      <c r="E132" s="143" t="s">
        <v>370</v>
      </c>
      <c r="F132" s="144" t="s">
        <v>371</v>
      </c>
      <c r="G132" s="145" t="s">
        <v>150</v>
      </c>
      <c r="H132" s="146">
        <v>1</v>
      </c>
      <c r="I132" s="147"/>
      <c r="J132" s="148">
        <f t="shared" si="0"/>
        <v>0</v>
      </c>
      <c r="K132" s="144" t="s">
        <v>1</v>
      </c>
      <c r="L132" s="149"/>
      <c r="M132" s="150" t="s">
        <v>1</v>
      </c>
      <c r="N132" s="151" t="s">
        <v>35</v>
      </c>
      <c r="P132" s="138">
        <f t="shared" si="1"/>
        <v>0</v>
      </c>
      <c r="Q132" s="138">
        <v>0</v>
      </c>
      <c r="R132" s="138">
        <f t="shared" si="2"/>
        <v>0</v>
      </c>
      <c r="S132" s="138">
        <v>0</v>
      </c>
      <c r="T132" s="139">
        <f t="shared" si="3"/>
        <v>0</v>
      </c>
      <c r="AR132" s="140" t="s">
        <v>135</v>
      </c>
      <c r="AT132" s="140" t="s">
        <v>124</v>
      </c>
      <c r="AU132" s="140" t="s">
        <v>80</v>
      </c>
      <c r="AY132" s="13" t="s">
        <v>116</v>
      </c>
      <c r="BE132" s="141">
        <f t="shared" si="4"/>
        <v>0</v>
      </c>
      <c r="BF132" s="141">
        <f t="shared" si="5"/>
        <v>0</v>
      </c>
      <c r="BG132" s="141">
        <f t="shared" si="6"/>
        <v>0</v>
      </c>
      <c r="BH132" s="141">
        <f t="shared" si="7"/>
        <v>0</v>
      </c>
      <c r="BI132" s="141">
        <f t="shared" si="8"/>
        <v>0</v>
      </c>
      <c r="BJ132" s="13" t="s">
        <v>78</v>
      </c>
      <c r="BK132" s="141">
        <f t="shared" si="9"/>
        <v>0</v>
      </c>
      <c r="BL132" s="13" t="s">
        <v>128</v>
      </c>
      <c r="BM132" s="140" t="s">
        <v>372</v>
      </c>
    </row>
    <row r="133" spans="2:65" s="1" customFormat="1" ht="24.2" customHeight="1">
      <c r="B133" s="128"/>
      <c r="C133" s="142">
        <v>11</v>
      </c>
      <c r="D133" s="142" t="s">
        <v>124</v>
      </c>
      <c r="E133" s="143" t="s">
        <v>373</v>
      </c>
      <c r="F133" s="144" t="s">
        <v>374</v>
      </c>
      <c r="G133" s="145" t="s">
        <v>150</v>
      </c>
      <c r="H133" s="146">
        <v>1</v>
      </c>
      <c r="I133" s="147"/>
      <c r="J133" s="148">
        <f t="shared" si="0"/>
        <v>0</v>
      </c>
      <c r="K133" s="144" t="s">
        <v>1</v>
      </c>
      <c r="L133" s="149"/>
      <c r="M133" s="150" t="s">
        <v>1</v>
      </c>
      <c r="N133" s="151" t="s">
        <v>35</v>
      </c>
      <c r="P133" s="138">
        <f t="shared" si="1"/>
        <v>0</v>
      </c>
      <c r="Q133" s="138">
        <v>0</v>
      </c>
      <c r="R133" s="138">
        <f t="shared" si="2"/>
        <v>0</v>
      </c>
      <c r="S133" s="138">
        <v>0</v>
      </c>
      <c r="T133" s="139">
        <f t="shared" si="3"/>
        <v>0</v>
      </c>
      <c r="AR133" s="140" t="s">
        <v>135</v>
      </c>
      <c r="AT133" s="140" t="s">
        <v>124</v>
      </c>
      <c r="AU133" s="140" t="s">
        <v>80</v>
      </c>
      <c r="AY133" s="13" t="s">
        <v>116</v>
      </c>
      <c r="BE133" s="141">
        <f t="shared" si="4"/>
        <v>0</v>
      </c>
      <c r="BF133" s="141">
        <f t="shared" si="5"/>
        <v>0</v>
      </c>
      <c r="BG133" s="141">
        <f t="shared" si="6"/>
        <v>0</v>
      </c>
      <c r="BH133" s="141">
        <f t="shared" si="7"/>
        <v>0</v>
      </c>
      <c r="BI133" s="141">
        <f t="shared" si="8"/>
        <v>0</v>
      </c>
      <c r="BJ133" s="13" t="s">
        <v>78</v>
      </c>
      <c r="BK133" s="141">
        <f t="shared" si="9"/>
        <v>0</v>
      </c>
      <c r="BL133" s="13" t="s">
        <v>128</v>
      </c>
      <c r="BM133" s="140" t="s">
        <v>375</v>
      </c>
    </row>
    <row r="134" spans="2:65" s="1" customFormat="1" ht="68.25">
      <c r="B134" s="28"/>
      <c r="D134" s="157" t="s">
        <v>345</v>
      </c>
      <c r="F134" s="158" t="s">
        <v>594</v>
      </c>
      <c r="I134" s="159"/>
      <c r="L134" s="28"/>
      <c r="M134" s="160"/>
      <c r="T134" s="52"/>
      <c r="AT134" s="13" t="s">
        <v>345</v>
      </c>
      <c r="AU134" s="13" t="s">
        <v>80</v>
      </c>
    </row>
    <row r="135" spans="2:65" s="1" customFormat="1" ht="24.2" customHeight="1">
      <c r="B135" s="128"/>
      <c r="C135" s="142">
        <v>12</v>
      </c>
      <c r="D135" s="142" t="s">
        <v>124</v>
      </c>
      <c r="E135" s="143" t="s">
        <v>376</v>
      </c>
      <c r="F135" s="144" t="s">
        <v>377</v>
      </c>
      <c r="G135" s="145" t="s">
        <v>150</v>
      </c>
      <c r="H135" s="146">
        <v>16</v>
      </c>
      <c r="I135" s="147"/>
      <c r="J135" s="148">
        <f>ROUND(I135*H135,2)</f>
        <v>0</v>
      </c>
      <c r="K135" s="144" t="s">
        <v>1</v>
      </c>
      <c r="L135" s="149"/>
      <c r="M135" s="150" t="s">
        <v>1</v>
      </c>
      <c r="N135" s="151" t="s">
        <v>35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135</v>
      </c>
      <c r="AT135" s="140" t="s">
        <v>124</v>
      </c>
      <c r="AU135" s="140" t="s">
        <v>80</v>
      </c>
      <c r="AY135" s="13" t="s">
        <v>116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3" t="s">
        <v>78</v>
      </c>
      <c r="BK135" s="141">
        <f>ROUND(I135*H135,2)</f>
        <v>0</v>
      </c>
      <c r="BL135" s="13" t="s">
        <v>128</v>
      </c>
      <c r="BM135" s="140" t="s">
        <v>378</v>
      </c>
    </row>
    <row r="136" spans="2:65" s="1" customFormat="1" ht="68.25">
      <c r="B136" s="28"/>
      <c r="D136" s="157" t="s">
        <v>345</v>
      </c>
      <c r="F136" s="158" t="s">
        <v>379</v>
      </c>
      <c r="I136" s="159"/>
      <c r="L136" s="28"/>
      <c r="M136" s="160"/>
      <c r="T136" s="52"/>
      <c r="AT136" s="13" t="s">
        <v>345</v>
      </c>
      <c r="AU136" s="13" t="s">
        <v>80</v>
      </c>
    </row>
    <row r="137" spans="2:65" s="1" customFormat="1" ht="24.2" customHeight="1">
      <c r="B137" s="128"/>
      <c r="C137" s="129">
        <v>13</v>
      </c>
      <c r="D137" s="129" t="s">
        <v>119</v>
      </c>
      <c r="E137" s="130" t="s">
        <v>188</v>
      </c>
      <c r="F137" s="131" t="s">
        <v>189</v>
      </c>
      <c r="G137" s="132" t="s">
        <v>122</v>
      </c>
      <c r="H137" s="133">
        <v>100</v>
      </c>
      <c r="I137" s="134"/>
      <c r="J137" s="135">
        <f>ROUND(I137*H137,2)</f>
        <v>0</v>
      </c>
      <c r="K137" s="131" t="s">
        <v>1</v>
      </c>
      <c r="L137" s="28"/>
      <c r="M137" s="136" t="s">
        <v>1</v>
      </c>
      <c r="N137" s="137" t="s">
        <v>35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128</v>
      </c>
      <c r="AT137" s="140" t="s">
        <v>119</v>
      </c>
      <c r="AU137" s="140" t="s">
        <v>80</v>
      </c>
      <c r="AY137" s="13" t="s">
        <v>116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3" t="s">
        <v>78</v>
      </c>
      <c r="BK137" s="141">
        <f>ROUND(I137*H137,2)</f>
        <v>0</v>
      </c>
      <c r="BL137" s="13" t="s">
        <v>128</v>
      </c>
      <c r="BM137" s="140" t="s">
        <v>380</v>
      </c>
    </row>
    <row r="138" spans="2:65" s="1" customFormat="1" ht="49.15" customHeight="1">
      <c r="B138" s="128"/>
      <c r="C138" s="142">
        <v>14</v>
      </c>
      <c r="D138" s="142" t="s">
        <v>124</v>
      </c>
      <c r="E138" s="143" t="s">
        <v>191</v>
      </c>
      <c r="F138" s="144" t="s">
        <v>192</v>
      </c>
      <c r="G138" s="145" t="s">
        <v>122</v>
      </c>
      <c r="H138" s="146">
        <v>100</v>
      </c>
      <c r="I138" s="147"/>
      <c r="J138" s="148">
        <f>ROUND(I138*H138,2)</f>
        <v>0</v>
      </c>
      <c r="K138" s="144" t="s">
        <v>1</v>
      </c>
      <c r="L138" s="149"/>
      <c r="M138" s="150" t="s">
        <v>1</v>
      </c>
      <c r="N138" s="151" t="s">
        <v>35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135</v>
      </c>
      <c r="AT138" s="140" t="s">
        <v>124</v>
      </c>
      <c r="AU138" s="140" t="s">
        <v>80</v>
      </c>
      <c r="AY138" s="13" t="s">
        <v>116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3" t="s">
        <v>78</v>
      </c>
      <c r="BK138" s="141">
        <f>ROUND(I138*H138,2)</f>
        <v>0</v>
      </c>
      <c r="BL138" s="13" t="s">
        <v>128</v>
      </c>
      <c r="BM138" s="140" t="s">
        <v>381</v>
      </c>
    </row>
    <row r="139" spans="2:65" s="1" customFormat="1" ht="37.9" customHeight="1">
      <c r="B139" s="128"/>
      <c r="C139" s="142">
        <v>15</v>
      </c>
      <c r="D139" s="142" t="s">
        <v>124</v>
      </c>
      <c r="E139" s="143" t="s">
        <v>382</v>
      </c>
      <c r="F139" s="144" t="s">
        <v>383</v>
      </c>
      <c r="G139" s="145" t="s">
        <v>299</v>
      </c>
      <c r="H139" s="146">
        <v>48</v>
      </c>
      <c r="I139" s="147"/>
      <c r="J139" s="148">
        <f>ROUND(I139*H139,2)</f>
        <v>0</v>
      </c>
      <c r="K139" s="144" t="s">
        <v>1</v>
      </c>
      <c r="L139" s="149"/>
      <c r="M139" s="150" t="s">
        <v>1</v>
      </c>
      <c r="N139" s="151" t="s">
        <v>35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135</v>
      </c>
      <c r="AT139" s="140" t="s">
        <v>124</v>
      </c>
      <c r="AU139" s="140" t="s">
        <v>80</v>
      </c>
      <c r="AY139" s="13" t="s">
        <v>116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3" t="s">
        <v>78</v>
      </c>
      <c r="BK139" s="141">
        <f>ROUND(I139*H139,2)</f>
        <v>0</v>
      </c>
      <c r="BL139" s="13" t="s">
        <v>128</v>
      </c>
      <c r="BM139" s="140" t="s">
        <v>384</v>
      </c>
    </row>
    <row r="140" spans="2:65" s="1" customFormat="1" ht="37.9" customHeight="1">
      <c r="B140" s="128"/>
      <c r="C140" s="142">
        <v>16</v>
      </c>
      <c r="D140" s="142" t="s">
        <v>124</v>
      </c>
      <c r="E140" s="143" t="s">
        <v>385</v>
      </c>
      <c r="F140" s="144" t="s">
        <v>386</v>
      </c>
      <c r="G140" s="145" t="s">
        <v>299</v>
      </c>
      <c r="H140" s="146">
        <v>41</v>
      </c>
      <c r="I140" s="147"/>
      <c r="J140" s="148">
        <f>ROUND(I140*H140,2)</f>
        <v>0</v>
      </c>
      <c r="K140" s="144" t="s">
        <v>1</v>
      </c>
      <c r="L140" s="149"/>
      <c r="M140" s="150" t="s">
        <v>1</v>
      </c>
      <c r="N140" s="151" t="s">
        <v>35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135</v>
      </c>
      <c r="AT140" s="140" t="s">
        <v>124</v>
      </c>
      <c r="AU140" s="140" t="s">
        <v>80</v>
      </c>
      <c r="AY140" s="13" t="s">
        <v>116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3" t="s">
        <v>78</v>
      </c>
      <c r="BK140" s="141">
        <f>ROUND(I140*H140,2)</f>
        <v>0</v>
      </c>
      <c r="BL140" s="13" t="s">
        <v>128</v>
      </c>
      <c r="BM140" s="140" t="s">
        <v>387</v>
      </c>
    </row>
    <row r="141" spans="2:65" s="1" customFormat="1" ht="16.5" customHeight="1">
      <c r="B141" s="128"/>
      <c r="C141" s="129">
        <v>17</v>
      </c>
      <c r="D141" s="129" t="s">
        <v>119</v>
      </c>
      <c r="E141" s="130" t="s">
        <v>388</v>
      </c>
      <c r="F141" s="131" t="s">
        <v>389</v>
      </c>
      <c r="G141" s="132" t="s">
        <v>299</v>
      </c>
      <c r="H141" s="133">
        <v>2</v>
      </c>
      <c r="I141" s="134"/>
      <c r="J141" s="135">
        <f>ROUND(I141*H141,2)</f>
        <v>0</v>
      </c>
      <c r="K141" s="131" t="s">
        <v>1</v>
      </c>
      <c r="L141" s="28"/>
      <c r="M141" s="152" t="s">
        <v>1</v>
      </c>
      <c r="N141" s="153" t="s">
        <v>35</v>
      </c>
      <c r="O141" s="154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AR141" s="140" t="s">
        <v>128</v>
      </c>
      <c r="AT141" s="140" t="s">
        <v>119</v>
      </c>
      <c r="AU141" s="140" t="s">
        <v>80</v>
      </c>
      <c r="AY141" s="13" t="s">
        <v>116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3" t="s">
        <v>78</v>
      </c>
      <c r="BK141" s="141">
        <f>ROUND(I141*H141,2)</f>
        <v>0</v>
      </c>
      <c r="BL141" s="13" t="s">
        <v>128</v>
      </c>
      <c r="BM141" s="140" t="s">
        <v>390</v>
      </c>
    </row>
    <row r="142" spans="2:65" s="1" customFormat="1" ht="6.95" customHeight="1"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28"/>
    </row>
  </sheetData>
  <autoFilter ref="C117:K14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25"/>
  <sheetViews>
    <sheetView showGridLines="0" zoomScaleNormal="100" workbookViewId="0">
      <selection activeCell="W219" sqref="W21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3" max="43" width="9.1640625" customWidth="1"/>
    <col min="44" max="56" width="9.33203125" hidden="1" customWidth="1"/>
    <col min="57" max="57" width="11.5" hidden="1" customWidth="1"/>
    <col min="58" max="62" width="9.33203125" hidden="1" customWidth="1"/>
    <col min="63" max="63" width="12.83203125" hidden="1" customWidth="1"/>
    <col min="64" max="65" width="9.33203125" hidden="1" customWidth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86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89</v>
      </c>
      <c r="L4" s="16"/>
      <c r="M4" s="84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07" t="str">
        <f>'Rekapitulace stavby'!K6</f>
        <v>MAKRO Černý Most</v>
      </c>
      <c r="F7" s="208"/>
      <c r="G7" s="208"/>
      <c r="H7" s="208"/>
      <c r="L7" s="16"/>
    </row>
    <row r="8" spans="2:46" s="1" customFormat="1" ht="12" customHeight="1">
      <c r="B8" s="28"/>
      <c r="D8" s="23" t="s">
        <v>90</v>
      </c>
      <c r="L8" s="28"/>
    </row>
    <row r="9" spans="2:46" s="1" customFormat="1" ht="16.5" customHeight="1">
      <c r="B9" s="28"/>
      <c r="E9" s="189" t="s">
        <v>391</v>
      </c>
      <c r="F9" s="206"/>
      <c r="G9" s="206"/>
      <c r="H9" s="206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592</v>
      </c>
      <c r="I12" s="23" t="s">
        <v>19</v>
      </c>
      <c r="J12" s="48">
        <f>'Rekapitulace stavby'!AN8</f>
        <v>45861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20</v>
      </c>
      <c r="I14" s="23" t="s">
        <v>21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24</v>
      </c>
      <c r="I17" s="23" t="s">
        <v>21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9" t="str">
        <f>'Rekapitulace stavby'!E14</f>
        <v>Vyplň údaj</v>
      </c>
      <c r="F18" s="179"/>
      <c r="G18" s="179"/>
      <c r="H18" s="179"/>
      <c r="I18" s="23" t="s">
        <v>23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26</v>
      </c>
      <c r="I20" s="23" t="s">
        <v>21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23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28</v>
      </c>
      <c r="I23" s="23" t="s">
        <v>21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23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29</v>
      </c>
      <c r="L26" s="28"/>
    </row>
    <row r="27" spans="2:12" s="7" customFormat="1" ht="16.5" customHeight="1">
      <c r="B27" s="85"/>
      <c r="E27" s="183" t="s">
        <v>1</v>
      </c>
      <c r="F27" s="183"/>
      <c r="G27" s="183"/>
      <c r="H27" s="18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30</v>
      </c>
      <c r="J30" s="62">
        <f>ROUND(J129,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51" t="s">
        <v>34</v>
      </c>
      <c r="E33" s="23" t="s">
        <v>35</v>
      </c>
      <c r="F33" s="87">
        <f>ROUND((SUM(BE129:BE224)),  2)</f>
        <v>0</v>
      </c>
      <c r="I33" s="88">
        <v>0.21</v>
      </c>
      <c r="J33" s="87">
        <f>ROUND(((SUM(BE129:BE224))*I33),  2)</f>
        <v>0</v>
      </c>
      <c r="L33" s="28"/>
    </row>
    <row r="34" spans="2:12" s="1" customFormat="1" ht="14.45" customHeight="1">
      <c r="B34" s="28"/>
      <c r="E34" s="23" t="s">
        <v>36</v>
      </c>
      <c r="F34" s="87">
        <f>ROUND((SUM(BF129:BF224)),  2)</f>
        <v>0</v>
      </c>
      <c r="I34" s="88">
        <v>0.12</v>
      </c>
      <c r="J34" s="87">
        <f>ROUND(((SUM(BF129:BF224))*I34),  2)</f>
        <v>0</v>
      </c>
      <c r="L34" s="28"/>
    </row>
    <row r="35" spans="2:12" s="1" customFormat="1" ht="14.45" hidden="1" customHeight="1">
      <c r="B35" s="28"/>
      <c r="E35" s="23" t="s">
        <v>37</v>
      </c>
      <c r="F35" s="87">
        <f>ROUND((SUM(BG129:BG224)),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38</v>
      </c>
      <c r="F36" s="87">
        <f>ROUND((SUM(BH129:BH224)),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39</v>
      </c>
      <c r="F37" s="87">
        <f>ROUND((SUM(BI129:BI224)),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07" t="str">
        <f>E7</f>
        <v>MAKRO Černý Most</v>
      </c>
      <c r="F85" s="208"/>
      <c r="G85" s="208"/>
      <c r="H85" s="208"/>
      <c r="L85" s="28"/>
    </row>
    <row r="86" spans="2:47" s="1" customFormat="1" ht="12" customHeight="1">
      <c r="B86" s="28"/>
      <c r="C86" s="23" t="s">
        <v>90</v>
      </c>
      <c r="L86" s="28"/>
    </row>
    <row r="87" spans="2:47" s="1" customFormat="1" ht="16.5" customHeight="1">
      <c r="B87" s="28"/>
      <c r="E87" s="189" t="str">
        <f>E9</f>
        <v>30 - Remodelling</v>
      </c>
      <c r="F87" s="206"/>
      <c r="G87" s="206"/>
      <c r="H87" s="206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Praha - Černý Most</v>
      </c>
      <c r="I89" s="23" t="s">
        <v>19</v>
      </c>
      <c r="J89" s="48">
        <f>IF(J12="","",J12)</f>
        <v>45861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20</v>
      </c>
      <c r="F91" s="21" t="str">
        <f>E15</f>
        <v xml:space="preserve"> </v>
      </c>
      <c r="I91" s="23" t="s">
        <v>26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24</v>
      </c>
      <c r="F92" s="21" t="str">
        <f>IF(E18="","",E18)</f>
        <v>Vyplň údaj</v>
      </c>
      <c r="I92" s="23" t="s">
        <v>28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93</v>
      </c>
      <c r="D94" s="89"/>
      <c r="E94" s="89"/>
      <c r="F94" s="89"/>
      <c r="G94" s="89"/>
      <c r="H94" s="89"/>
      <c r="I94" s="89"/>
      <c r="J94" s="98" t="s">
        <v>94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95</v>
      </c>
      <c r="J96" s="62">
        <f>J129</f>
        <v>0</v>
      </c>
      <c r="L96" s="28"/>
      <c r="AU96" s="13" t="s">
        <v>96</v>
      </c>
    </row>
    <row r="97" spans="2:12" s="8" customFormat="1" ht="24.95" customHeight="1">
      <c r="B97" s="100"/>
      <c r="D97" s="101" t="s">
        <v>392</v>
      </c>
      <c r="E97" s="102"/>
      <c r="F97" s="102"/>
      <c r="G97" s="102"/>
      <c r="H97" s="102"/>
      <c r="I97" s="102"/>
      <c r="J97" s="103">
        <f>J130</f>
        <v>0</v>
      </c>
      <c r="L97" s="100"/>
    </row>
    <row r="98" spans="2:12" s="9" customFormat="1" ht="19.899999999999999" customHeight="1">
      <c r="B98" s="104"/>
      <c r="D98" s="105" t="s">
        <v>393</v>
      </c>
      <c r="E98" s="106"/>
      <c r="F98" s="106"/>
      <c r="G98" s="106"/>
      <c r="H98" s="106"/>
      <c r="I98" s="106"/>
      <c r="J98" s="107">
        <f>J131</f>
        <v>0</v>
      </c>
      <c r="L98" s="104"/>
    </row>
    <row r="99" spans="2:12" s="9" customFormat="1" ht="19.899999999999999" customHeight="1">
      <c r="B99" s="104"/>
      <c r="D99" s="105" t="s">
        <v>394</v>
      </c>
      <c r="E99" s="106"/>
      <c r="F99" s="106"/>
      <c r="G99" s="106"/>
      <c r="H99" s="106"/>
      <c r="I99" s="106"/>
      <c r="J99" s="107">
        <f>J137</f>
        <v>0</v>
      </c>
      <c r="L99" s="104"/>
    </row>
    <row r="100" spans="2:12" s="8" customFormat="1" ht="24.95" customHeight="1">
      <c r="B100" s="100"/>
      <c r="D100" s="101" t="s">
        <v>97</v>
      </c>
      <c r="E100" s="102"/>
      <c r="F100" s="102"/>
      <c r="G100" s="102"/>
      <c r="H100" s="102"/>
      <c r="I100" s="102"/>
      <c r="J100" s="103">
        <f>J142</f>
        <v>0</v>
      </c>
      <c r="L100" s="100"/>
    </row>
    <row r="101" spans="2:12" s="9" customFormat="1" ht="19.899999999999999" customHeight="1">
      <c r="B101" s="104"/>
      <c r="D101" s="105" t="s">
        <v>395</v>
      </c>
      <c r="E101" s="106"/>
      <c r="F101" s="106"/>
      <c r="G101" s="106"/>
      <c r="H101" s="106"/>
      <c r="I101" s="106"/>
      <c r="J101" s="107">
        <f>J143</f>
        <v>0</v>
      </c>
      <c r="L101" s="104"/>
    </row>
    <row r="102" spans="2:12" s="8" customFormat="1" ht="24.95" customHeight="1">
      <c r="B102" s="100"/>
      <c r="D102" s="101" t="s">
        <v>396</v>
      </c>
      <c r="E102" s="102"/>
      <c r="F102" s="102"/>
      <c r="G102" s="102"/>
      <c r="H102" s="102"/>
      <c r="I102" s="102"/>
      <c r="J102" s="103">
        <f>J174</f>
        <v>0</v>
      </c>
      <c r="L102" s="100"/>
    </row>
    <row r="103" spans="2:12" s="9" customFormat="1" ht="19.899999999999999" customHeight="1">
      <c r="B103" s="104"/>
      <c r="D103" s="105" t="s">
        <v>633</v>
      </c>
      <c r="E103" s="106"/>
      <c r="F103" s="106"/>
      <c r="G103" s="106"/>
      <c r="H103" s="106"/>
      <c r="I103" s="106"/>
      <c r="J103" s="107">
        <f>J175</f>
        <v>0</v>
      </c>
      <c r="L103" s="104"/>
    </row>
    <row r="104" spans="2:12" s="9" customFormat="1" ht="19.899999999999999" customHeight="1">
      <c r="B104" s="104"/>
      <c r="D104" s="105" t="s">
        <v>397</v>
      </c>
      <c r="E104" s="106"/>
      <c r="F104" s="106"/>
      <c r="G104" s="106"/>
      <c r="H104" s="106"/>
      <c r="I104" s="106"/>
      <c r="J104" s="107">
        <f>J189</f>
        <v>0</v>
      </c>
      <c r="L104" s="104"/>
    </row>
    <row r="105" spans="2:12" s="9" customFormat="1" ht="19.899999999999999" customHeight="1">
      <c r="B105" s="104"/>
      <c r="D105" s="105" t="s">
        <v>398</v>
      </c>
      <c r="E105" s="106"/>
      <c r="F105" s="106"/>
      <c r="G105" s="106"/>
      <c r="H105" s="106"/>
      <c r="I105" s="106"/>
      <c r="J105" s="107">
        <f>J195</f>
        <v>0</v>
      </c>
      <c r="L105" s="104"/>
    </row>
    <row r="106" spans="2:12" s="9" customFormat="1" ht="19.899999999999999" customHeight="1">
      <c r="B106" s="104"/>
      <c r="D106" s="105" t="s">
        <v>399</v>
      </c>
      <c r="E106" s="106"/>
      <c r="F106" s="106"/>
      <c r="G106" s="106"/>
      <c r="H106" s="106"/>
      <c r="I106" s="106"/>
      <c r="J106" s="107">
        <f>J207</f>
        <v>0</v>
      </c>
      <c r="L106" s="104"/>
    </row>
    <row r="107" spans="2:12" s="8" customFormat="1" ht="24.95" customHeight="1">
      <c r="B107" s="100"/>
      <c r="D107" s="101" t="s">
        <v>400</v>
      </c>
      <c r="E107" s="102"/>
      <c r="F107" s="102"/>
      <c r="G107" s="102"/>
      <c r="H107" s="102"/>
      <c r="I107" s="102"/>
      <c r="J107" s="103">
        <f>J211</f>
        <v>0</v>
      </c>
      <c r="L107" s="100"/>
    </row>
    <row r="108" spans="2:12" s="9" customFormat="1" ht="19.899999999999999" customHeight="1">
      <c r="B108" s="104"/>
      <c r="D108" s="105" t="s">
        <v>401</v>
      </c>
      <c r="E108" s="106"/>
      <c r="F108" s="106"/>
      <c r="G108" s="106"/>
      <c r="H108" s="106"/>
      <c r="I108" s="106"/>
      <c r="J108" s="107">
        <f>J212</f>
        <v>0</v>
      </c>
      <c r="L108" s="104"/>
    </row>
    <row r="109" spans="2:12" s="9" customFormat="1" ht="19.899999999999999" customHeight="1">
      <c r="B109" s="104"/>
      <c r="D109" s="105" t="s">
        <v>402</v>
      </c>
      <c r="E109" s="106"/>
      <c r="F109" s="106"/>
      <c r="G109" s="106"/>
      <c r="H109" s="106"/>
      <c r="I109" s="106"/>
      <c r="J109" s="107">
        <f>J222</f>
        <v>0</v>
      </c>
      <c r="L109" s="104"/>
    </row>
    <row r="110" spans="2:12" s="1" customFormat="1" ht="21.75" customHeight="1">
      <c r="B110" s="28"/>
      <c r="L110" s="28"/>
    </row>
    <row r="111" spans="2:12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20" s="1" customFormat="1" ht="24.95" customHeight="1">
      <c r="B116" s="28"/>
      <c r="C116" s="17" t="s">
        <v>101</v>
      </c>
      <c r="L116" s="28"/>
    </row>
    <row r="117" spans="2:20" s="1" customFormat="1" ht="6.95" customHeight="1">
      <c r="B117" s="28"/>
      <c r="L117" s="28"/>
    </row>
    <row r="118" spans="2:20" s="1" customFormat="1" ht="12" customHeight="1">
      <c r="B118" s="28"/>
      <c r="C118" s="23" t="s">
        <v>15</v>
      </c>
      <c r="L118" s="28"/>
    </row>
    <row r="119" spans="2:20" s="1" customFormat="1" ht="16.5" customHeight="1">
      <c r="B119" s="28"/>
      <c r="E119" s="207" t="str">
        <f>E7</f>
        <v>MAKRO Černý Most</v>
      </c>
      <c r="F119" s="208"/>
      <c r="G119" s="208"/>
      <c r="H119" s="208"/>
      <c r="L119" s="28"/>
    </row>
    <row r="120" spans="2:20" s="1" customFormat="1" ht="12" customHeight="1">
      <c r="B120" s="28"/>
      <c r="C120" s="23" t="s">
        <v>90</v>
      </c>
      <c r="L120" s="28"/>
    </row>
    <row r="121" spans="2:20" s="1" customFormat="1" ht="16.5" customHeight="1">
      <c r="B121" s="28"/>
      <c r="E121" s="189" t="str">
        <f>E9</f>
        <v>30 - Remodelling</v>
      </c>
      <c r="F121" s="206"/>
      <c r="G121" s="206"/>
      <c r="H121" s="206"/>
      <c r="L121" s="28"/>
    </row>
    <row r="122" spans="2:20" s="1" customFormat="1" ht="6.95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F12</f>
        <v>Praha - Černý Most</v>
      </c>
      <c r="I123" s="23" t="s">
        <v>19</v>
      </c>
      <c r="J123" s="48">
        <f>IF(J12="","",J12)</f>
        <v>45861</v>
      </c>
      <c r="L123" s="28"/>
    </row>
    <row r="124" spans="2:20" s="1" customFormat="1" ht="6.95" customHeight="1">
      <c r="B124" s="28"/>
      <c r="L124" s="28"/>
    </row>
    <row r="125" spans="2:20" s="1" customFormat="1" ht="15.2" customHeight="1">
      <c r="B125" s="28"/>
      <c r="C125" s="23" t="s">
        <v>20</v>
      </c>
      <c r="F125" s="21" t="str">
        <f>E15</f>
        <v xml:space="preserve"> </v>
      </c>
      <c r="I125" s="23" t="s">
        <v>26</v>
      </c>
      <c r="J125" s="26" t="str">
        <f>E21</f>
        <v xml:space="preserve"> </v>
      </c>
      <c r="L125" s="28"/>
    </row>
    <row r="126" spans="2:20" s="1" customFormat="1" ht="15.2" customHeight="1">
      <c r="B126" s="28"/>
      <c r="C126" s="23" t="s">
        <v>24</v>
      </c>
      <c r="F126" s="21" t="str">
        <f>IF(E18="","",E18)</f>
        <v>Vyplň údaj</v>
      </c>
      <c r="I126" s="23" t="s">
        <v>28</v>
      </c>
      <c r="J126" s="26" t="str">
        <f>E24</f>
        <v xml:space="preserve"> 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08"/>
      <c r="C128" s="109" t="s">
        <v>102</v>
      </c>
      <c r="D128" s="110" t="s">
        <v>55</v>
      </c>
      <c r="E128" s="110" t="s">
        <v>51</v>
      </c>
      <c r="F128" s="110" t="s">
        <v>52</v>
      </c>
      <c r="G128" s="110" t="s">
        <v>103</v>
      </c>
      <c r="H128" s="110" t="s">
        <v>104</v>
      </c>
      <c r="I128" s="110" t="s">
        <v>105</v>
      </c>
      <c r="J128" s="110" t="s">
        <v>94</v>
      </c>
      <c r="K128" s="111" t="s">
        <v>106</v>
      </c>
      <c r="L128" s="108"/>
      <c r="M128" s="55" t="s">
        <v>1</v>
      </c>
      <c r="N128" s="56" t="s">
        <v>34</v>
      </c>
      <c r="O128" s="56" t="s">
        <v>107</v>
      </c>
      <c r="P128" s="56" t="s">
        <v>108</v>
      </c>
      <c r="Q128" s="56" t="s">
        <v>109</v>
      </c>
      <c r="R128" s="56" t="s">
        <v>110</v>
      </c>
      <c r="S128" s="56" t="s">
        <v>111</v>
      </c>
      <c r="T128" s="57" t="s">
        <v>112</v>
      </c>
    </row>
    <row r="129" spans="2:65" s="1" customFormat="1" ht="22.9" customHeight="1">
      <c r="B129" s="28"/>
      <c r="C129" s="60" t="s">
        <v>113</v>
      </c>
      <c r="J129" s="112">
        <f>BK129</f>
        <v>0</v>
      </c>
      <c r="L129" s="28"/>
      <c r="M129" s="58"/>
      <c r="N129" s="49"/>
      <c r="O129" s="49"/>
      <c r="P129" s="113">
        <f>P130+P142+P174+P211</f>
        <v>0</v>
      </c>
      <c r="Q129" s="49"/>
      <c r="R129" s="113">
        <f>R130+R142+R174+R211</f>
        <v>0</v>
      </c>
      <c r="S129" s="49"/>
      <c r="T129" s="114">
        <f>T130+T142+T174+T211</f>
        <v>0</v>
      </c>
      <c r="AT129" s="13" t="s">
        <v>69</v>
      </c>
      <c r="AU129" s="13" t="s">
        <v>96</v>
      </c>
      <c r="BK129" s="115">
        <f>BK130+BK142+BK174+BK211</f>
        <v>0</v>
      </c>
    </row>
    <row r="130" spans="2:65" s="11" customFormat="1" ht="25.9" customHeight="1">
      <c r="B130" s="116"/>
      <c r="D130" s="117" t="s">
        <v>69</v>
      </c>
      <c r="E130" s="118" t="s">
        <v>403</v>
      </c>
      <c r="F130" s="118" t="s">
        <v>404</v>
      </c>
      <c r="I130" s="119"/>
      <c r="J130" s="120">
        <f>BK130</f>
        <v>0</v>
      </c>
      <c r="L130" s="116"/>
      <c r="M130" s="121"/>
      <c r="P130" s="122">
        <f>P131+P137</f>
        <v>0</v>
      </c>
      <c r="R130" s="122">
        <f>R131+R137</f>
        <v>0</v>
      </c>
      <c r="T130" s="123">
        <f>T131+T137</f>
        <v>0</v>
      </c>
      <c r="AR130" s="117" t="s">
        <v>78</v>
      </c>
      <c r="AT130" s="124" t="s">
        <v>69</v>
      </c>
      <c r="AU130" s="124" t="s">
        <v>70</v>
      </c>
      <c r="AY130" s="117" t="s">
        <v>116</v>
      </c>
      <c r="BK130" s="125">
        <f>BK131+BK137</f>
        <v>0</v>
      </c>
    </row>
    <row r="131" spans="2:65" s="11" customFormat="1" ht="22.9" customHeight="1">
      <c r="B131" s="116"/>
      <c r="D131" s="117" t="s">
        <v>69</v>
      </c>
      <c r="E131" s="126" t="s">
        <v>405</v>
      </c>
      <c r="F131" s="126" t="s">
        <v>406</v>
      </c>
      <c r="I131" s="119"/>
      <c r="J131" s="127">
        <f>BK131</f>
        <v>0</v>
      </c>
      <c r="L131" s="116"/>
      <c r="M131" s="121"/>
      <c r="P131" s="122">
        <f>SUM(P132:P136)</f>
        <v>0</v>
      </c>
      <c r="R131" s="122">
        <f>SUM(R132:R136)</f>
        <v>0</v>
      </c>
      <c r="T131" s="123">
        <f>SUM(T132:T136)</f>
        <v>0</v>
      </c>
      <c r="AR131" s="117" t="s">
        <v>78</v>
      </c>
      <c r="AT131" s="124" t="s">
        <v>69</v>
      </c>
      <c r="AU131" s="124" t="s">
        <v>78</v>
      </c>
      <c r="AY131" s="117" t="s">
        <v>116</v>
      </c>
      <c r="BK131" s="125">
        <f>SUM(BK132:BK136)</f>
        <v>0</v>
      </c>
    </row>
    <row r="132" spans="2:65" s="1" customFormat="1" ht="24.2" customHeight="1">
      <c r="B132" s="128"/>
      <c r="C132" s="129" t="s">
        <v>78</v>
      </c>
      <c r="D132" s="129" t="s">
        <v>119</v>
      </c>
      <c r="E132" s="130" t="s">
        <v>407</v>
      </c>
      <c r="F132" s="131" t="s">
        <v>408</v>
      </c>
      <c r="G132" s="132" t="s">
        <v>409</v>
      </c>
      <c r="H132" s="133">
        <v>24.31</v>
      </c>
      <c r="I132" s="134"/>
      <c r="J132" s="135">
        <f>ROUND(I132*H132,2)</f>
        <v>0</v>
      </c>
      <c r="K132" s="131" t="s">
        <v>1</v>
      </c>
      <c r="L132" s="28"/>
      <c r="M132" s="136" t="s">
        <v>1</v>
      </c>
      <c r="N132" s="137" t="s">
        <v>35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W132" s="163"/>
      <c r="AR132" s="140" t="s">
        <v>128</v>
      </c>
      <c r="AT132" s="140" t="s">
        <v>119</v>
      </c>
      <c r="AU132" s="140" t="s">
        <v>80</v>
      </c>
      <c r="AY132" s="13" t="s">
        <v>116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3" t="s">
        <v>78</v>
      </c>
      <c r="BK132" s="141">
        <f>ROUND(I132*H132,2)</f>
        <v>0</v>
      </c>
      <c r="BL132" s="13" t="s">
        <v>128</v>
      </c>
      <c r="BM132" s="140" t="s">
        <v>80</v>
      </c>
    </row>
    <row r="133" spans="2:65" s="1" customFormat="1" ht="16.5" customHeight="1">
      <c r="B133" s="128"/>
      <c r="C133" s="129" t="s">
        <v>80</v>
      </c>
      <c r="D133" s="129" t="s">
        <v>119</v>
      </c>
      <c r="E133" s="130" t="s">
        <v>410</v>
      </c>
      <c r="F133" s="131" t="s">
        <v>411</v>
      </c>
      <c r="G133" s="132" t="s">
        <v>409</v>
      </c>
      <c r="H133" s="133">
        <v>24.9</v>
      </c>
      <c r="I133" s="134"/>
      <c r="J133" s="135">
        <f>ROUND(I133*H133,2)</f>
        <v>0</v>
      </c>
      <c r="K133" s="131" t="s">
        <v>1</v>
      </c>
      <c r="L133" s="28"/>
      <c r="M133" s="136" t="s">
        <v>1</v>
      </c>
      <c r="N133" s="137" t="s">
        <v>35</v>
      </c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W133" s="163"/>
      <c r="AR133" s="140" t="s">
        <v>128</v>
      </c>
      <c r="AT133" s="140" t="s">
        <v>119</v>
      </c>
      <c r="AU133" s="140" t="s">
        <v>80</v>
      </c>
      <c r="AY133" s="13" t="s">
        <v>116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3" t="s">
        <v>78</v>
      </c>
      <c r="BK133" s="141">
        <f>ROUND(I133*H133,2)</f>
        <v>0</v>
      </c>
      <c r="BL133" s="13" t="s">
        <v>128</v>
      </c>
      <c r="BM133" s="140" t="s">
        <v>128</v>
      </c>
    </row>
    <row r="134" spans="2:65" s="1" customFormat="1" ht="24.2" customHeight="1">
      <c r="B134" s="128"/>
      <c r="C134" s="129" t="s">
        <v>129</v>
      </c>
      <c r="D134" s="129" t="s">
        <v>119</v>
      </c>
      <c r="E134" s="130" t="s">
        <v>412</v>
      </c>
      <c r="F134" s="131" t="s">
        <v>413</v>
      </c>
      <c r="G134" s="132" t="s">
        <v>409</v>
      </c>
      <c r="H134" s="133">
        <v>19.239999999999998</v>
      </c>
      <c r="I134" s="134"/>
      <c r="J134" s="135">
        <f>ROUND(I134*H134,2)</f>
        <v>0</v>
      </c>
      <c r="K134" s="131" t="s">
        <v>1</v>
      </c>
      <c r="L134" s="28"/>
      <c r="M134" s="136" t="s">
        <v>1</v>
      </c>
      <c r="N134" s="137" t="s">
        <v>35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W134" s="163"/>
      <c r="AR134" s="140" t="s">
        <v>128</v>
      </c>
      <c r="AT134" s="140" t="s">
        <v>119</v>
      </c>
      <c r="AU134" s="140" t="s">
        <v>80</v>
      </c>
      <c r="AY134" s="13" t="s">
        <v>116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3" t="s">
        <v>78</v>
      </c>
      <c r="BK134" s="141">
        <f>ROUND(I134*H134,2)</f>
        <v>0</v>
      </c>
      <c r="BL134" s="13" t="s">
        <v>128</v>
      </c>
      <c r="BM134" s="140" t="s">
        <v>132</v>
      </c>
    </row>
    <row r="135" spans="2:65" s="1" customFormat="1" ht="24.2" customHeight="1">
      <c r="B135" s="128"/>
      <c r="C135" s="129" t="s">
        <v>128</v>
      </c>
      <c r="D135" s="129" t="s">
        <v>119</v>
      </c>
      <c r="E135" s="130" t="s">
        <v>414</v>
      </c>
      <c r="F135" s="131" t="s">
        <v>415</v>
      </c>
      <c r="G135" s="132" t="s">
        <v>409</v>
      </c>
      <c r="H135" s="133">
        <v>125.18</v>
      </c>
      <c r="I135" s="134"/>
      <c r="J135" s="135">
        <f>ROUND(I135*H135,2)</f>
        <v>0</v>
      </c>
      <c r="K135" s="131" t="s">
        <v>1</v>
      </c>
      <c r="L135" s="28"/>
      <c r="M135" s="136" t="s">
        <v>1</v>
      </c>
      <c r="N135" s="137" t="s">
        <v>35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W135" s="163"/>
      <c r="AR135" s="140" t="s">
        <v>128</v>
      </c>
      <c r="AT135" s="140" t="s">
        <v>119</v>
      </c>
      <c r="AU135" s="140" t="s">
        <v>80</v>
      </c>
      <c r="AY135" s="13" t="s">
        <v>116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3" t="s">
        <v>78</v>
      </c>
      <c r="BK135" s="141">
        <f>ROUND(I135*H135,2)</f>
        <v>0</v>
      </c>
      <c r="BL135" s="13" t="s">
        <v>128</v>
      </c>
      <c r="BM135" s="140" t="s">
        <v>135</v>
      </c>
    </row>
    <row r="136" spans="2:65" s="1" customFormat="1" ht="24.2" customHeight="1">
      <c r="B136" s="128"/>
      <c r="C136" s="129" t="s">
        <v>136</v>
      </c>
      <c r="D136" s="129" t="s">
        <v>119</v>
      </c>
      <c r="E136" s="130" t="s">
        <v>416</v>
      </c>
      <c r="F136" s="131" t="s">
        <v>417</v>
      </c>
      <c r="G136" s="132" t="s">
        <v>418</v>
      </c>
      <c r="H136" s="133">
        <v>11.53</v>
      </c>
      <c r="I136" s="134"/>
      <c r="J136" s="135">
        <f>ROUND(I136*H136,2)</f>
        <v>0</v>
      </c>
      <c r="K136" s="131" t="s">
        <v>1</v>
      </c>
      <c r="L136" s="28"/>
      <c r="M136" s="136" t="s">
        <v>1</v>
      </c>
      <c r="N136" s="137" t="s">
        <v>35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W136" s="163"/>
      <c r="AR136" s="140" t="s">
        <v>128</v>
      </c>
      <c r="AT136" s="140" t="s">
        <v>119</v>
      </c>
      <c r="AU136" s="140" t="s">
        <v>80</v>
      </c>
      <c r="AY136" s="13" t="s">
        <v>116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3" t="s">
        <v>78</v>
      </c>
      <c r="BK136" s="141">
        <f>ROUND(I136*H136,2)</f>
        <v>0</v>
      </c>
      <c r="BL136" s="13" t="s">
        <v>128</v>
      </c>
      <c r="BM136" s="140" t="s">
        <v>75</v>
      </c>
    </row>
    <row r="137" spans="2:65" s="11" customFormat="1" ht="22.9" customHeight="1">
      <c r="B137" s="116"/>
      <c r="D137" s="117" t="s">
        <v>69</v>
      </c>
      <c r="E137" s="126" t="s">
        <v>419</v>
      </c>
      <c r="F137" s="126" t="s">
        <v>420</v>
      </c>
      <c r="I137" s="119"/>
      <c r="J137" s="127">
        <f>BK137</f>
        <v>0</v>
      </c>
      <c r="L137" s="116"/>
      <c r="M137" s="121"/>
      <c r="P137" s="122">
        <f>SUM(P138:P141)</f>
        <v>0</v>
      </c>
      <c r="R137" s="122">
        <f>SUM(R138:R141)</f>
        <v>0</v>
      </c>
      <c r="T137" s="123">
        <f>SUM(T138:T141)</f>
        <v>0</v>
      </c>
      <c r="W137" s="163"/>
      <c r="X137" s="1"/>
      <c r="Y137" s="1"/>
      <c r="AR137" s="117" t="s">
        <v>78</v>
      </c>
      <c r="AT137" s="124" t="s">
        <v>69</v>
      </c>
      <c r="AU137" s="124" t="s">
        <v>78</v>
      </c>
      <c r="AY137" s="117" t="s">
        <v>116</v>
      </c>
      <c r="BK137" s="125">
        <f>SUM(BK138:BK141)</f>
        <v>0</v>
      </c>
    </row>
    <row r="138" spans="2:65" s="1" customFormat="1" ht="33" customHeight="1">
      <c r="B138" s="128"/>
      <c r="C138" s="129" t="s">
        <v>132</v>
      </c>
      <c r="D138" s="129" t="s">
        <v>119</v>
      </c>
      <c r="E138" s="130" t="s">
        <v>421</v>
      </c>
      <c r="F138" s="131" t="s">
        <v>422</v>
      </c>
      <c r="G138" s="132" t="s">
        <v>418</v>
      </c>
      <c r="H138" s="133">
        <v>2.65</v>
      </c>
      <c r="I138" s="134"/>
      <c r="J138" s="135">
        <f>ROUND(I138*H138,2)</f>
        <v>0</v>
      </c>
      <c r="K138" s="131" t="s">
        <v>1</v>
      </c>
      <c r="L138" s="28"/>
      <c r="M138" s="136" t="s">
        <v>1</v>
      </c>
      <c r="N138" s="137" t="s">
        <v>35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W138" s="163"/>
      <c r="AR138" s="140" t="s">
        <v>128</v>
      </c>
      <c r="AT138" s="140" t="s">
        <v>119</v>
      </c>
      <c r="AU138" s="140" t="s">
        <v>80</v>
      </c>
      <c r="AY138" s="13" t="s">
        <v>116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3" t="s">
        <v>78</v>
      </c>
      <c r="BK138" s="141">
        <f>ROUND(I138*H138,2)</f>
        <v>0</v>
      </c>
      <c r="BL138" s="13" t="s">
        <v>128</v>
      </c>
      <c r="BM138" s="140" t="s">
        <v>8</v>
      </c>
    </row>
    <row r="139" spans="2:65" s="1" customFormat="1" ht="24.2" customHeight="1">
      <c r="B139" s="128"/>
      <c r="C139" s="129" t="s">
        <v>141</v>
      </c>
      <c r="D139" s="129" t="s">
        <v>119</v>
      </c>
      <c r="E139" s="130" t="s">
        <v>423</v>
      </c>
      <c r="F139" s="131" t="s">
        <v>424</v>
      </c>
      <c r="G139" s="132" t="s">
        <v>418</v>
      </c>
      <c r="H139" s="133">
        <v>2.65</v>
      </c>
      <c r="I139" s="134"/>
      <c r="J139" s="135">
        <f>ROUND(I139*H139,2)</f>
        <v>0</v>
      </c>
      <c r="K139" s="131" t="s">
        <v>1</v>
      </c>
      <c r="L139" s="28"/>
      <c r="M139" s="136" t="s">
        <v>1</v>
      </c>
      <c r="N139" s="137" t="s">
        <v>35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W139" s="163"/>
      <c r="AR139" s="140" t="s">
        <v>128</v>
      </c>
      <c r="AT139" s="140" t="s">
        <v>119</v>
      </c>
      <c r="AU139" s="140" t="s">
        <v>80</v>
      </c>
      <c r="AY139" s="13" t="s">
        <v>116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3" t="s">
        <v>78</v>
      </c>
      <c r="BK139" s="141">
        <f>ROUND(I139*H139,2)</f>
        <v>0</v>
      </c>
      <c r="BL139" s="13" t="s">
        <v>128</v>
      </c>
      <c r="BM139" s="140" t="s">
        <v>144</v>
      </c>
    </row>
    <row r="140" spans="2:65" s="1" customFormat="1" ht="24.2" customHeight="1">
      <c r="B140" s="128"/>
      <c r="C140" s="129" t="s">
        <v>135</v>
      </c>
      <c r="D140" s="129" t="s">
        <v>119</v>
      </c>
      <c r="E140" s="130" t="s">
        <v>425</v>
      </c>
      <c r="F140" s="131" t="s">
        <v>426</v>
      </c>
      <c r="G140" s="132" t="s">
        <v>418</v>
      </c>
      <c r="H140" s="133">
        <v>1</v>
      </c>
      <c r="I140" s="134"/>
      <c r="J140" s="135">
        <f>ROUND(I140*H140,2)</f>
        <v>0</v>
      </c>
      <c r="K140" s="131" t="s">
        <v>1</v>
      </c>
      <c r="L140" s="28"/>
      <c r="M140" s="136" t="s">
        <v>1</v>
      </c>
      <c r="N140" s="137" t="s">
        <v>35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W140" s="163"/>
      <c r="AR140" s="140" t="s">
        <v>128</v>
      </c>
      <c r="AT140" s="140" t="s">
        <v>119</v>
      </c>
      <c r="AU140" s="140" t="s">
        <v>80</v>
      </c>
      <c r="AY140" s="13" t="s">
        <v>116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3" t="s">
        <v>78</v>
      </c>
      <c r="BK140" s="141">
        <f>ROUND(I140*H140,2)</f>
        <v>0</v>
      </c>
      <c r="BL140" s="13" t="s">
        <v>128</v>
      </c>
      <c r="BM140" s="140" t="s">
        <v>123</v>
      </c>
    </row>
    <row r="141" spans="2:65" s="1" customFormat="1" ht="33" customHeight="1">
      <c r="B141" s="128"/>
      <c r="C141" s="129" t="s">
        <v>147</v>
      </c>
      <c r="D141" s="129" t="s">
        <v>119</v>
      </c>
      <c r="E141" s="130" t="s">
        <v>427</v>
      </c>
      <c r="F141" s="131" t="s">
        <v>428</v>
      </c>
      <c r="G141" s="132" t="s">
        <v>418</v>
      </c>
      <c r="H141" s="133">
        <v>2.65</v>
      </c>
      <c r="I141" s="134"/>
      <c r="J141" s="135">
        <f>ROUND(I141*H141,2)</f>
        <v>0</v>
      </c>
      <c r="K141" s="131" t="s">
        <v>1</v>
      </c>
      <c r="L141" s="28"/>
      <c r="M141" s="136" t="s">
        <v>1</v>
      </c>
      <c r="N141" s="137" t="s">
        <v>35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W141" s="163"/>
      <c r="AR141" s="140" t="s">
        <v>128</v>
      </c>
      <c r="AT141" s="140" t="s">
        <v>119</v>
      </c>
      <c r="AU141" s="140" t="s">
        <v>80</v>
      </c>
      <c r="AY141" s="13" t="s">
        <v>116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3" t="s">
        <v>78</v>
      </c>
      <c r="BK141" s="141">
        <f>ROUND(I141*H141,2)</f>
        <v>0</v>
      </c>
      <c r="BL141" s="13" t="s">
        <v>128</v>
      </c>
      <c r="BM141" s="140" t="s">
        <v>151</v>
      </c>
    </row>
    <row r="142" spans="2:65" s="11" customFormat="1" ht="25.9" customHeight="1">
      <c r="B142" s="116"/>
      <c r="D142" s="117" t="s">
        <v>69</v>
      </c>
      <c r="E142" s="118" t="s">
        <v>114</v>
      </c>
      <c r="F142" s="118" t="s">
        <v>115</v>
      </c>
      <c r="I142" s="119"/>
      <c r="J142" s="120">
        <f>BK142</f>
        <v>0</v>
      </c>
      <c r="L142" s="116"/>
      <c r="M142" s="121"/>
      <c r="P142" s="122">
        <f>P143</f>
        <v>0</v>
      </c>
      <c r="R142" s="122">
        <f>R143</f>
        <v>0</v>
      </c>
      <c r="T142" s="123">
        <f>T143</f>
        <v>0</v>
      </c>
      <c r="W142" s="163"/>
      <c r="X142" s="1"/>
      <c r="Y142" s="1"/>
      <c r="AR142" s="117" t="s">
        <v>80</v>
      </c>
      <c r="AT142" s="124" t="s">
        <v>69</v>
      </c>
      <c r="AU142" s="124" t="s">
        <v>70</v>
      </c>
      <c r="AY142" s="117" t="s">
        <v>116</v>
      </c>
      <c r="BK142" s="125">
        <f>BK143</f>
        <v>0</v>
      </c>
    </row>
    <row r="143" spans="2:65" s="11" customFormat="1" ht="22.9" customHeight="1">
      <c r="B143" s="116"/>
      <c r="D143" s="117" t="s">
        <v>69</v>
      </c>
      <c r="E143" s="126" t="s">
        <v>429</v>
      </c>
      <c r="F143" s="126" t="s">
        <v>430</v>
      </c>
      <c r="I143" s="119"/>
      <c r="J143" s="127">
        <f>BK143</f>
        <v>0</v>
      </c>
      <c r="L143" s="116"/>
      <c r="M143" s="121"/>
      <c r="P143" s="122">
        <f>SUM(P144:P173)</f>
        <v>0</v>
      </c>
      <c r="R143" s="122">
        <f>SUM(R144:R173)</f>
        <v>0</v>
      </c>
      <c r="T143" s="123">
        <f>SUM(T144:T173)</f>
        <v>0</v>
      </c>
      <c r="W143" s="163"/>
      <c r="X143" s="1"/>
      <c r="Y143" s="1"/>
      <c r="AR143" s="117" t="s">
        <v>80</v>
      </c>
      <c r="AT143" s="124" t="s">
        <v>69</v>
      </c>
      <c r="AU143" s="124" t="s">
        <v>78</v>
      </c>
      <c r="AY143" s="117" t="s">
        <v>116</v>
      </c>
      <c r="BK143" s="125">
        <f>SUM(BK144:BK173)</f>
        <v>0</v>
      </c>
    </row>
    <row r="144" spans="2:65" s="1" customFormat="1" ht="37.9" customHeight="1">
      <c r="B144" s="128"/>
      <c r="C144" s="129" t="s">
        <v>75</v>
      </c>
      <c r="D144" s="129" t="s">
        <v>119</v>
      </c>
      <c r="E144" s="130" t="s">
        <v>431</v>
      </c>
      <c r="F144" s="131" t="s">
        <v>432</v>
      </c>
      <c r="G144" s="132" t="s">
        <v>157</v>
      </c>
      <c r="H144" s="133">
        <v>9186</v>
      </c>
      <c r="I144" s="134"/>
      <c r="J144" s="135">
        <f t="shared" ref="J144:J173" si="0">ROUND(I144*H144,2)</f>
        <v>0</v>
      </c>
      <c r="K144" s="131" t="s">
        <v>1</v>
      </c>
      <c r="L144" s="28"/>
      <c r="M144" s="136" t="s">
        <v>1</v>
      </c>
      <c r="N144" s="137" t="s">
        <v>35</v>
      </c>
      <c r="P144" s="138">
        <f t="shared" ref="P144:P173" si="1">O144*H144</f>
        <v>0</v>
      </c>
      <c r="Q144" s="138">
        <v>0</v>
      </c>
      <c r="R144" s="138">
        <f t="shared" ref="R144:R173" si="2">Q144*H144</f>
        <v>0</v>
      </c>
      <c r="S144" s="138">
        <v>0</v>
      </c>
      <c r="T144" s="139">
        <f t="shared" ref="T144:T173" si="3">S144*H144</f>
        <v>0</v>
      </c>
      <c r="W144" s="163"/>
      <c r="AR144" s="140" t="s">
        <v>123</v>
      </c>
      <c r="AT144" s="140" t="s">
        <v>119</v>
      </c>
      <c r="AU144" s="140" t="s">
        <v>80</v>
      </c>
      <c r="AY144" s="13" t="s">
        <v>116</v>
      </c>
      <c r="BE144" s="141">
        <f t="shared" ref="BE144:BE173" si="4">IF(N144="základní",J144,0)</f>
        <v>0</v>
      </c>
      <c r="BF144" s="141">
        <f t="shared" ref="BF144:BF173" si="5">IF(N144="snížená",J144,0)</f>
        <v>0</v>
      </c>
      <c r="BG144" s="141">
        <f t="shared" ref="BG144:BG173" si="6">IF(N144="zákl. přenesená",J144,0)</f>
        <v>0</v>
      </c>
      <c r="BH144" s="141">
        <f t="shared" ref="BH144:BH173" si="7">IF(N144="sníž. přenesená",J144,0)</f>
        <v>0</v>
      </c>
      <c r="BI144" s="141">
        <f t="shared" ref="BI144:BI173" si="8">IF(N144="nulová",J144,0)</f>
        <v>0</v>
      </c>
      <c r="BJ144" s="13" t="s">
        <v>78</v>
      </c>
      <c r="BK144" s="141">
        <f t="shared" ref="BK144:BK173" si="9">ROUND(I144*H144,2)</f>
        <v>0</v>
      </c>
      <c r="BL144" s="13" t="s">
        <v>123</v>
      </c>
      <c r="BM144" s="140" t="s">
        <v>81</v>
      </c>
    </row>
    <row r="145" spans="2:65" s="1" customFormat="1" ht="16.5" customHeight="1">
      <c r="B145" s="128"/>
      <c r="C145" s="129" t="s">
        <v>154</v>
      </c>
      <c r="D145" s="129" t="s">
        <v>119</v>
      </c>
      <c r="E145" s="130" t="s">
        <v>433</v>
      </c>
      <c r="F145" s="131" t="s">
        <v>618</v>
      </c>
      <c r="G145" s="132" t="s">
        <v>329</v>
      </c>
      <c r="H145" s="133">
        <v>1</v>
      </c>
      <c r="I145" s="134"/>
      <c r="J145" s="135">
        <f t="shared" si="0"/>
        <v>0</v>
      </c>
      <c r="K145" s="131" t="s">
        <v>1</v>
      </c>
      <c r="L145" s="28"/>
      <c r="M145" s="136" t="s">
        <v>1</v>
      </c>
      <c r="N145" s="137" t="s">
        <v>35</v>
      </c>
      <c r="P145" s="138">
        <f t="shared" si="1"/>
        <v>0</v>
      </c>
      <c r="Q145" s="138">
        <v>0</v>
      </c>
      <c r="R145" s="138">
        <f t="shared" si="2"/>
        <v>0</v>
      </c>
      <c r="S145" s="138">
        <v>0</v>
      </c>
      <c r="T145" s="139">
        <f t="shared" si="3"/>
        <v>0</v>
      </c>
      <c r="W145" s="163"/>
      <c r="AR145" s="140" t="s">
        <v>123</v>
      </c>
      <c r="AT145" s="140" t="s">
        <v>119</v>
      </c>
      <c r="AU145" s="140" t="s">
        <v>80</v>
      </c>
      <c r="AY145" s="13" t="s">
        <v>116</v>
      </c>
      <c r="BE145" s="141">
        <f t="shared" si="4"/>
        <v>0</v>
      </c>
      <c r="BF145" s="141">
        <f t="shared" si="5"/>
        <v>0</v>
      </c>
      <c r="BG145" s="141">
        <f t="shared" si="6"/>
        <v>0</v>
      </c>
      <c r="BH145" s="141">
        <f t="shared" si="7"/>
        <v>0</v>
      </c>
      <c r="BI145" s="141">
        <f t="shared" si="8"/>
        <v>0</v>
      </c>
      <c r="BJ145" s="13" t="s">
        <v>78</v>
      </c>
      <c r="BK145" s="141">
        <f t="shared" si="9"/>
        <v>0</v>
      </c>
      <c r="BL145" s="13" t="s">
        <v>123</v>
      </c>
      <c r="BM145" s="140" t="s">
        <v>158</v>
      </c>
    </row>
    <row r="146" spans="2:65" s="1" customFormat="1" ht="16.5" customHeight="1">
      <c r="B146" s="128"/>
      <c r="C146" s="129" t="s">
        <v>8</v>
      </c>
      <c r="D146" s="129" t="s">
        <v>119</v>
      </c>
      <c r="E146" s="130" t="s">
        <v>434</v>
      </c>
      <c r="F146" s="131" t="s">
        <v>435</v>
      </c>
      <c r="G146" s="132" t="s">
        <v>329</v>
      </c>
      <c r="H146" s="133">
        <v>1</v>
      </c>
      <c r="I146" s="134"/>
      <c r="J146" s="135">
        <f t="shared" ref="J146" si="10">ROUND(I146*H146,2)</f>
        <v>0</v>
      </c>
      <c r="K146" s="131"/>
      <c r="L146" s="28"/>
      <c r="M146" s="136" t="s">
        <v>1</v>
      </c>
      <c r="N146" s="137" t="s">
        <v>35</v>
      </c>
      <c r="P146" s="138">
        <f t="shared" ref="P146" si="11">O146*H146</f>
        <v>0</v>
      </c>
      <c r="Q146" s="138">
        <v>0</v>
      </c>
      <c r="R146" s="138">
        <f t="shared" ref="R146" si="12">Q146*H146</f>
        <v>0</v>
      </c>
      <c r="S146" s="138">
        <v>0</v>
      </c>
      <c r="T146" s="139">
        <f t="shared" ref="T146" si="13">S146*H146</f>
        <v>0</v>
      </c>
      <c r="W146" s="163"/>
      <c r="AR146" s="140" t="s">
        <v>123</v>
      </c>
      <c r="AT146" s="140" t="s">
        <v>119</v>
      </c>
      <c r="AU146" s="140" t="s">
        <v>80</v>
      </c>
      <c r="AY146" s="13" t="s">
        <v>116</v>
      </c>
      <c r="BE146" s="141">
        <f t="shared" ref="BE146" si="14">IF(N146="základní",J146,0)</f>
        <v>0</v>
      </c>
      <c r="BF146" s="141">
        <f t="shared" ref="BF146" si="15">IF(N146="snížená",J146,0)</f>
        <v>0</v>
      </c>
      <c r="BG146" s="141">
        <f t="shared" ref="BG146" si="16">IF(N146="zákl. přenesená",J146,0)</f>
        <v>0</v>
      </c>
      <c r="BH146" s="141">
        <f t="shared" ref="BH146" si="17">IF(N146="sníž. přenesená",J146,0)</f>
        <v>0</v>
      </c>
      <c r="BI146" s="141">
        <f t="shared" ref="BI146" si="18">IF(N146="nulová",J146,0)</f>
        <v>0</v>
      </c>
      <c r="BJ146" s="13" t="s">
        <v>78</v>
      </c>
      <c r="BK146" s="141">
        <f t="shared" ref="BK146" si="19">ROUND(I146*H146,2)</f>
        <v>0</v>
      </c>
      <c r="BL146" s="13" t="s">
        <v>123</v>
      </c>
      <c r="BM146" s="140" t="s">
        <v>158</v>
      </c>
    </row>
    <row r="147" spans="2:65" s="1" customFormat="1" ht="16.5" customHeight="1">
      <c r="B147" s="128"/>
      <c r="C147" s="129" t="s">
        <v>162</v>
      </c>
      <c r="D147" s="129" t="s">
        <v>119</v>
      </c>
      <c r="E147" s="130" t="s">
        <v>619</v>
      </c>
      <c r="F147" s="131" t="s">
        <v>620</v>
      </c>
      <c r="G147" s="132" t="s">
        <v>329</v>
      </c>
      <c r="H147" s="133">
        <v>1</v>
      </c>
      <c r="I147" s="134"/>
      <c r="J147" s="135">
        <f t="shared" si="0"/>
        <v>0</v>
      </c>
      <c r="K147" s="131" t="s">
        <v>1</v>
      </c>
      <c r="L147" s="28"/>
      <c r="M147" s="136" t="s">
        <v>1</v>
      </c>
      <c r="N147" s="137" t="s">
        <v>35</v>
      </c>
      <c r="P147" s="138">
        <f t="shared" si="1"/>
        <v>0</v>
      </c>
      <c r="Q147" s="138">
        <v>0</v>
      </c>
      <c r="R147" s="138">
        <f t="shared" si="2"/>
        <v>0</v>
      </c>
      <c r="S147" s="138">
        <v>0</v>
      </c>
      <c r="T147" s="139">
        <f t="shared" si="3"/>
        <v>0</v>
      </c>
      <c r="W147" s="163"/>
      <c r="AR147" s="140" t="s">
        <v>123</v>
      </c>
      <c r="AT147" s="140" t="s">
        <v>119</v>
      </c>
      <c r="AU147" s="140" t="s">
        <v>80</v>
      </c>
      <c r="AY147" s="13" t="s">
        <v>116</v>
      </c>
      <c r="BE147" s="141">
        <f t="shared" si="4"/>
        <v>0</v>
      </c>
      <c r="BF147" s="141">
        <f t="shared" si="5"/>
        <v>0</v>
      </c>
      <c r="BG147" s="141">
        <f t="shared" si="6"/>
        <v>0</v>
      </c>
      <c r="BH147" s="141">
        <f t="shared" si="7"/>
        <v>0</v>
      </c>
      <c r="BI147" s="141">
        <f t="shared" si="8"/>
        <v>0</v>
      </c>
      <c r="BJ147" s="13" t="s">
        <v>78</v>
      </c>
      <c r="BK147" s="141">
        <f t="shared" si="9"/>
        <v>0</v>
      </c>
      <c r="BL147" s="13" t="s">
        <v>123</v>
      </c>
      <c r="BM147" s="140" t="s">
        <v>161</v>
      </c>
    </row>
    <row r="148" spans="2:65" s="1" customFormat="1" ht="16.5" customHeight="1">
      <c r="B148" s="128"/>
      <c r="C148" s="129" t="s">
        <v>144</v>
      </c>
      <c r="D148" s="129" t="s">
        <v>119</v>
      </c>
      <c r="E148" s="130" t="s">
        <v>436</v>
      </c>
      <c r="F148" s="131" t="s">
        <v>437</v>
      </c>
      <c r="G148" s="132" t="s">
        <v>438</v>
      </c>
      <c r="H148" s="133">
        <v>694</v>
      </c>
      <c r="I148" s="134"/>
      <c r="J148" s="135">
        <f t="shared" si="0"/>
        <v>0</v>
      </c>
      <c r="K148" s="131"/>
      <c r="L148" s="28"/>
      <c r="M148" s="136" t="s">
        <v>1</v>
      </c>
      <c r="N148" s="137" t="s">
        <v>35</v>
      </c>
      <c r="P148" s="138">
        <f t="shared" si="1"/>
        <v>0</v>
      </c>
      <c r="Q148" s="138">
        <v>0</v>
      </c>
      <c r="R148" s="138">
        <f t="shared" si="2"/>
        <v>0</v>
      </c>
      <c r="S148" s="138">
        <v>0</v>
      </c>
      <c r="T148" s="139">
        <f t="shared" si="3"/>
        <v>0</v>
      </c>
      <c r="W148" s="163"/>
      <c r="AR148" s="140" t="s">
        <v>123</v>
      </c>
      <c r="AT148" s="140" t="s">
        <v>119</v>
      </c>
      <c r="AU148" s="140" t="s">
        <v>80</v>
      </c>
      <c r="AY148" s="13" t="s">
        <v>116</v>
      </c>
      <c r="BE148" s="141">
        <f t="shared" si="4"/>
        <v>0</v>
      </c>
      <c r="BF148" s="141">
        <f t="shared" si="5"/>
        <v>0</v>
      </c>
      <c r="BG148" s="141">
        <f t="shared" si="6"/>
        <v>0</v>
      </c>
      <c r="BH148" s="141">
        <f t="shared" si="7"/>
        <v>0</v>
      </c>
      <c r="BI148" s="141">
        <f t="shared" si="8"/>
        <v>0</v>
      </c>
      <c r="BJ148" s="13" t="s">
        <v>78</v>
      </c>
      <c r="BK148" s="141">
        <f t="shared" si="9"/>
        <v>0</v>
      </c>
      <c r="BL148" s="13" t="s">
        <v>123</v>
      </c>
      <c r="BM148" s="140" t="s">
        <v>165</v>
      </c>
    </row>
    <row r="149" spans="2:65" s="1" customFormat="1" ht="16.5" customHeight="1">
      <c r="B149" s="128"/>
      <c r="C149" s="129" t="s">
        <v>169</v>
      </c>
      <c r="D149" s="129" t="s">
        <v>119</v>
      </c>
      <c r="E149" s="130" t="s">
        <v>439</v>
      </c>
      <c r="F149" s="131" t="s">
        <v>440</v>
      </c>
      <c r="G149" s="132" t="s">
        <v>325</v>
      </c>
      <c r="H149" s="133">
        <v>16</v>
      </c>
      <c r="I149" s="134"/>
      <c r="J149" s="135">
        <f t="shared" si="0"/>
        <v>0</v>
      </c>
      <c r="K149" s="131" t="s">
        <v>1</v>
      </c>
      <c r="L149" s="28"/>
      <c r="M149" s="136" t="s">
        <v>1</v>
      </c>
      <c r="N149" s="137" t="s">
        <v>35</v>
      </c>
      <c r="P149" s="138">
        <f t="shared" si="1"/>
        <v>0</v>
      </c>
      <c r="Q149" s="138">
        <v>0</v>
      </c>
      <c r="R149" s="138">
        <f t="shared" si="2"/>
        <v>0</v>
      </c>
      <c r="S149" s="138">
        <v>0</v>
      </c>
      <c r="T149" s="139">
        <f t="shared" si="3"/>
        <v>0</v>
      </c>
      <c r="W149" s="163"/>
      <c r="AR149" s="140" t="s">
        <v>123</v>
      </c>
      <c r="AT149" s="140" t="s">
        <v>119</v>
      </c>
      <c r="AU149" s="140" t="s">
        <v>80</v>
      </c>
      <c r="AY149" s="13" t="s">
        <v>116</v>
      </c>
      <c r="BE149" s="141">
        <f t="shared" si="4"/>
        <v>0</v>
      </c>
      <c r="BF149" s="141">
        <f t="shared" si="5"/>
        <v>0</v>
      </c>
      <c r="BG149" s="141">
        <f t="shared" si="6"/>
        <v>0</v>
      </c>
      <c r="BH149" s="141">
        <f t="shared" si="7"/>
        <v>0</v>
      </c>
      <c r="BI149" s="141">
        <f t="shared" si="8"/>
        <v>0</v>
      </c>
      <c r="BJ149" s="13" t="s">
        <v>78</v>
      </c>
      <c r="BK149" s="141">
        <f t="shared" si="9"/>
        <v>0</v>
      </c>
      <c r="BL149" s="13" t="s">
        <v>123</v>
      </c>
      <c r="BM149" s="140" t="s">
        <v>168</v>
      </c>
    </row>
    <row r="150" spans="2:65" s="1" customFormat="1" ht="24.2" customHeight="1">
      <c r="B150" s="128"/>
      <c r="C150" s="129" t="s">
        <v>123</v>
      </c>
      <c r="D150" s="129" t="s">
        <v>119</v>
      </c>
      <c r="E150" s="130" t="s">
        <v>441</v>
      </c>
      <c r="F150" s="131" t="s">
        <v>442</v>
      </c>
      <c r="G150" s="132" t="s">
        <v>438</v>
      </c>
      <c r="H150" s="133">
        <v>12</v>
      </c>
      <c r="I150" s="134"/>
      <c r="J150" s="135">
        <f t="shared" si="0"/>
        <v>0</v>
      </c>
      <c r="K150" s="131" t="s">
        <v>1</v>
      </c>
      <c r="L150" s="28"/>
      <c r="M150" s="136" t="s">
        <v>1</v>
      </c>
      <c r="N150" s="137" t="s">
        <v>35</v>
      </c>
      <c r="P150" s="138">
        <f t="shared" si="1"/>
        <v>0</v>
      </c>
      <c r="Q150" s="138">
        <v>0</v>
      </c>
      <c r="R150" s="138">
        <f t="shared" si="2"/>
        <v>0</v>
      </c>
      <c r="S150" s="138">
        <v>0</v>
      </c>
      <c r="T150" s="139">
        <f t="shared" si="3"/>
        <v>0</v>
      </c>
      <c r="W150" s="163"/>
      <c r="AR150" s="140" t="s">
        <v>123</v>
      </c>
      <c r="AT150" s="140" t="s">
        <v>119</v>
      </c>
      <c r="AU150" s="140" t="s">
        <v>80</v>
      </c>
      <c r="AY150" s="13" t="s">
        <v>116</v>
      </c>
      <c r="BE150" s="141">
        <f t="shared" si="4"/>
        <v>0</v>
      </c>
      <c r="BF150" s="141">
        <f t="shared" si="5"/>
        <v>0</v>
      </c>
      <c r="BG150" s="141">
        <f t="shared" si="6"/>
        <v>0</v>
      </c>
      <c r="BH150" s="141">
        <f t="shared" si="7"/>
        <v>0</v>
      </c>
      <c r="BI150" s="141">
        <f t="shared" si="8"/>
        <v>0</v>
      </c>
      <c r="BJ150" s="13" t="s">
        <v>78</v>
      </c>
      <c r="BK150" s="141">
        <f t="shared" si="9"/>
        <v>0</v>
      </c>
      <c r="BL150" s="13" t="s">
        <v>123</v>
      </c>
      <c r="BM150" s="140" t="s">
        <v>84</v>
      </c>
    </row>
    <row r="151" spans="2:65" s="1" customFormat="1" ht="24.2" customHeight="1">
      <c r="B151" s="128"/>
      <c r="C151" s="129" t="s">
        <v>174</v>
      </c>
      <c r="D151" s="129" t="s">
        <v>119</v>
      </c>
      <c r="E151" s="130" t="s">
        <v>443</v>
      </c>
      <c r="F151" s="131" t="s">
        <v>444</v>
      </c>
      <c r="G151" s="132" t="s">
        <v>438</v>
      </c>
      <c r="H151" s="133">
        <v>102</v>
      </c>
      <c r="I151" s="134"/>
      <c r="J151" s="135">
        <f t="shared" si="0"/>
        <v>0</v>
      </c>
      <c r="K151" s="131" t="s">
        <v>1</v>
      </c>
      <c r="L151" s="28"/>
      <c r="M151" s="136" t="s">
        <v>1</v>
      </c>
      <c r="N151" s="137" t="s">
        <v>35</v>
      </c>
      <c r="P151" s="138">
        <f t="shared" si="1"/>
        <v>0</v>
      </c>
      <c r="Q151" s="138">
        <v>0</v>
      </c>
      <c r="R151" s="138">
        <f t="shared" si="2"/>
        <v>0</v>
      </c>
      <c r="S151" s="138">
        <v>0</v>
      </c>
      <c r="T151" s="139">
        <f t="shared" si="3"/>
        <v>0</v>
      </c>
      <c r="W151" s="163"/>
      <c r="AR151" s="140" t="s">
        <v>123</v>
      </c>
      <c r="AT151" s="140" t="s">
        <v>119</v>
      </c>
      <c r="AU151" s="140" t="s">
        <v>80</v>
      </c>
      <c r="AY151" s="13" t="s">
        <v>116</v>
      </c>
      <c r="BE151" s="141">
        <f t="shared" si="4"/>
        <v>0</v>
      </c>
      <c r="BF151" s="141">
        <f t="shared" si="5"/>
        <v>0</v>
      </c>
      <c r="BG151" s="141">
        <f t="shared" si="6"/>
        <v>0</v>
      </c>
      <c r="BH151" s="141">
        <f t="shared" si="7"/>
        <v>0</v>
      </c>
      <c r="BI151" s="141">
        <f t="shared" si="8"/>
        <v>0</v>
      </c>
      <c r="BJ151" s="13" t="s">
        <v>78</v>
      </c>
      <c r="BK151" s="141">
        <f t="shared" si="9"/>
        <v>0</v>
      </c>
      <c r="BL151" s="13" t="s">
        <v>123</v>
      </c>
      <c r="BM151" s="140" t="s">
        <v>127</v>
      </c>
    </row>
    <row r="152" spans="2:65" s="1" customFormat="1" ht="16.5" customHeight="1">
      <c r="B152" s="128"/>
      <c r="C152" s="129" t="s">
        <v>151</v>
      </c>
      <c r="D152" s="129" t="s">
        <v>119</v>
      </c>
      <c r="E152" s="130" t="s">
        <v>445</v>
      </c>
      <c r="F152" s="131" t="s">
        <v>446</v>
      </c>
      <c r="G152" s="132" t="s">
        <v>438</v>
      </c>
      <c r="H152" s="133">
        <v>102</v>
      </c>
      <c r="I152" s="134"/>
      <c r="J152" s="135">
        <f t="shared" si="0"/>
        <v>0</v>
      </c>
      <c r="K152" s="131" t="s">
        <v>1</v>
      </c>
      <c r="L152" s="28"/>
      <c r="M152" s="136" t="s">
        <v>1</v>
      </c>
      <c r="N152" s="137" t="s">
        <v>35</v>
      </c>
      <c r="P152" s="138">
        <f t="shared" si="1"/>
        <v>0</v>
      </c>
      <c r="Q152" s="138">
        <v>0</v>
      </c>
      <c r="R152" s="138">
        <f t="shared" si="2"/>
        <v>0</v>
      </c>
      <c r="S152" s="138">
        <v>0</v>
      </c>
      <c r="T152" s="139">
        <f t="shared" si="3"/>
        <v>0</v>
      </c>
      <c r="W152" s="163"/>
      <c r="AR152" s="140" t="s">
        <v>123</v>
      </c>
      <c r="AT152" s="140" t="s">
        <v>119</v>
      </c>
      <c r="AU152" s="140" t="s">
        <v>80</v>
      </c>
      <c r="AY152" s="13" t="s">
        <v>116</v>
      </c>
      <c r="BE152" s="141">
        <f t="shared" si="4"/>
        <v>0</v>
      </c>
      <c r="BF152" s="141">
        <f t="shared" si="5"/>
        <v>0</v>
      </c>
      <c r="BG152" s="141">
        <f t="shared" si="6"/>
        <v>0</v>
      </c>
      <c r="BH152" s="141">
        <f t="shared" si="7"/>
        <v>0</v>
      </c>
      <c r="BI152" s="141">
        <f t="shared" si="8"/>
        <v>0</v>
      </c>
      <c r="BJ152" s="13" t="s">
        <v>78</v>
      </c>
      <c r="BK152" s="141">
        <f t="shared" si="9"/>
        <v>0</v>
      </c>
      <c r="BL152" s="13" t="s">
        <v>123</v>
      </c>
      <c r="BM152" s="140" t="s">
        <v>177</v>
      </c>
    </row>
    <row r="153" spans="2:65" s="1" customFormat="1" ht="24.2" customHeight="1">
      <c r="B153" s="128"/>
      <c r="C153" s="129" t="s">
        <v>181</v>
      </c>
      <c r="D153" s="129" t="s">
        <v>119</v>
      </c>
      <c r="E153" s="130" t="s">
        <v>447</v>
      </c>
      <c r="F153" s="131" t="s">
        <v>448</v>
      </c>
      <c r="G153" s="132" t="s">
        <v>329</v>
      </c>
      <c r="H153" s="133">
        <v>1</v>
      </c>
      <c r="I153" s="134"/>
      <c r="J153" s="135">
        <f t="shared" si="0"/>
        <v>0</v>
      </c>
      <c r="K153" s="131" t="s">
        <v>1</v>
      </c>
      <c r="L153" s="28"/>
      <c r="M153" s="136" t="s">
        <v>1</v>
      </c>
      <c r="N153" s="137" t="s">
        <v>35</v>
      </c>
      <c r="P153" s="138">
        <f t="shared" si="1"/>
        <v>0</v>
      </c>
      <c r="Q153" s="138">
        <v>0</v>
      </c>
      <c r="R153" s="138">
        <f t="shared" si="2"/>
        <v>0</v>
      </c>
      <c r="S153" s="138">
        <v>0</v>
      </c>
      <c r="T153" s="139">
        <f t="shared" si="3"/>
        <v>0</v>
      </c>
      <c r="W153" s="163"/>
      <c r="AR153" s="140" t="s">
        <v>123</v>
      </c>
      <c r="AT153" s="140" t="s">
        <v>119</v>
      </c>
      <c r="AU153" s="140" t="s">
        <v>80</v>
      </c>
      <c r="AY153" s="13" t="s">
        <v>116</v>
      </c>
      <c r="BE153" s="141">
        <f t="shared" si="4"/>
        <v>0</v>
      </c>
      <c r="BF153" s="141">
        <f t="shared" si="5"/>
        <v>0</v>
      </c>
      <c r="BG153" s="141">
        <f t="shared" si="6"/>
        <v>0</v>
      </c>
      <c r="BH153" s="141">
        <f t="shared" si="7"/>
        <v>0</v>
      </c>
      <c r="BI153" s="141">
        <f t="shared" si="8"/>
        <v>0</v>
      </c>
      <c r="BJ153" s="13" t="s">
        <v>78</v>
      </c>
      <c r="BK153" s="141">
        <f t="shared" si="9"/>
        <v>0</v>
      </c>
      <c r="BL153" s="13" t="s">
        <v>123</v>
      </c>
      <c r="BM153" s="140" t="s">
        <v>180</v>
      </c>
    </row>
    <row r="154" spans="2:65" s="1" customFormat="1" ht="16.5" customHeight="1">
      <c r="B154" s="128"/>
      <c r="C154" s="129" t="s">
        <v>81</v>
      </c>
      <c r="D154" s="129" t="s">
        <v>119</v>
      </c>
      <c r="E154" s="130" t="s">
        <v>449</v>
      </c>
      <c r="F154" s="131" t="s">
        <v>450</v>
      </c>
      <c r="G154" s="132" t="s">
        <v>232</v>
      </c>
      <c r="H154" s="133">
        <v>94</v>
      </c>
      <c r="I154" s="134"/>
      <c r="J154" s="135">
        <f t="shared" si="0"/>
        <v>0</v>
      </c>
      <c r="K154" s="131" t="s">
        <v>1</v>
      </c>
      <c r="L154" s="28"/>
      <c r="M154" s="136" t="s">
        <v>1</v>
      </c>
      <c r="N154" s="137" t="s">
        <v>35</v>
      </c>
      <c r="P154" s="138">
        <f t="shared" si="1"/>
        <v>0</v>
      </c>
      <c r="Q154" s="138">
        <v>0</v>
      </c>
      <c r="R154" s="138">
        <f t="shared" si="2"/>
        <v>0</v>
      </c>
      <c r="S154" s="138">
        <v>0</v>
      </c>
      <c r="T154" s="139">
        <f t="shared" si="3"/>
        <v>0</v>
      </c>
      <c r="W154" s="163"/>
      <c r="AR154" s="140" t="s">
        <v>123</v>
      </c>
      <c r="AT154" s="140" t="s">
        <v>119</v>
      </c>
      <c r="AU154" s="140" t="s">
        <v>80</v>
      </c>
      <c r="AY154" s="13" t="s">
        <v>116</v>
      </c>
      <c r="BE154" s="141">
        <f t="shared" si="4"/>
        <v>0</v>
      </c>
      <c r="BF154" s="141">
        <f t="shared" si="5"/>
        <v>0</v>
      </c>
      <c r="BG154" s="141">
        <f t="shared" si="6"/>
        <v>0</v>
      </c>
      <c r="BH154" s="141">
        <f t="shared" si="7"/>
        <v>0</v>
      </c>
      <c r="BI154" s="141">
        <f t="shared" si="8"/>
        <v>0</v>
      </c>
      <c r="BJ154" s="13" t="s">
        <v>78</v>
      </c>
      <c r="BK154" s="141">
        <f t="shared" si="9"/>
        <v>0</v>
      </c>
      <c r="BL154" s="13" t="s">
        <v>123</v>
      </c>
      <c r="BM154" s="140" t="s">
        <v>184</v>
      </c>
    </row>
    <row r="155" spans="2:65" s="1" customFormat="1" ht="24.2" customHeight="1">
      <c r="B155" s="128"/>
      <c r="C155" s="129" t="s">
        <v>7</v>
      </c>
      <c r="D155" s="129" t="s">
        <v>119</v>
      </c>
      <c r="E155" s="130" t="s">
        <v>451</v>
      </c>
      <c r="F155" s="131" t="s">
        <v>452</v>
      </c>
      <c r="G155" s="132" t="s">
        <v>438</v>
      </c>
      <c r="H155" s="133">
        <v>77</v>
      </c>
      <c r="I155" s="134"/>
      <c r="J155" s="135">
        <f t="shared" si="0"/>
        <v>0</v>
      </c>
      <c r="K155" s="131" t="s">
        <v>1</v>
      </c>
      <c r="L155" s="28"/>
      <c r="M155" s="136" t="s">
        <v>1</v>
      </c>
      <c r="N155" s="137" t="s">
        <v>35</v>
      </c>
      <c r="P155" s="138">
        <f t="shared" si="1"/>
        <v>0</v>
      </c>
      <c r="Q155" s="138">
        <v>0</v>
      </c>
      <c r="R155" s="138">
        <f t="shared" si="2"/>
        <v>0</v>
      </c>
      <c r="S155" s="138">
        <v>0</v>
      </c>
      <c r="T155" s="139">
        <f t="shared" si="3"/>
        <v>0</v>
      </c>
      <c r="W155" s="163"/>
      <c r="AR155" s="140" t="s">
        <v>123</v>
      </c>
      <c r="AT155" s="140" t="s">
        <v>119</v>
      </c>
      <c r="AU155" s="140" t="s">
        <v>80</v>
      </c>
      <c r="AY155" s="13" t="s">
        <v>116</v>
      </c>
      <c r="BE155" s="141">
        <f t="shared" si="4"/>
        <v>0</v>
      </c>
      <c r="BF155" s="141">
        <f t="shared" si="5"/>
        <v>0</v>
      </c>
      <c r="BG155" s="141">
        <f t="shared" si="6"/>
        <v>0</v>
      </c>
      <c r="BH155" s="141">
        <f t="shared" si="7"/>
        <v>0</v>
      </c>
      <c r="BI155" s="141">
        <f t="shared" si="8"/>
        <v>0</v>
      </c>
      <c r="BJ155" s="13" t="s">
        <v>78</v>
      </c>
      <c r="BK155" s="141">
        <f t="shared" si="9"/>
        <v>0</v>
      </c>
      <c r="BL155" s="13" t="s">
        <v>123</v>
      </c>
      <c r="BM155" s="140" t="s">
        <v>187</v>
      </c>
    </row>
    <row r="156" spans="2:65" s="1" customFormat="1" ht="24.2" customHeight="1">
      <c r="B156" s="128"/>
      <c r="C156" s="129" t="s">
        <v>158</v>
      </c>
      <c r="D156" s="129" t="s">
        <v>119</v>
      </c>
      <c r="E156" s="130" t="s">
        <v>453</v>
      </c>
      <c r="F156" s="131" t="s">
        <v>454</v>
      </c>
      <c r="G156" s="132" t="s">
        <v>438</v>
      </c>
      <c r="H156" s="133">
        <v>77</v>
      </c>
      <c r="I156" s="134"/>
      <c r="J156" s="135">
        <f t="shared" si="0"/>
        <v>0</v>
      </c>
      <c r="K156" s="131" t="s">
        <v>1</v>
      </c>
      <c r="L156" s="28"/>
      <c r="M156" s="136" t="s">
        <v>1</v>
      </c>
      <c r="N156" s="137" t="s">
        <v>35</v>
      </c>
      <c r="P156" s="138">
        <f t="shared" si="1"/>
        <v>0</v>
      </c>
      <c r="Q156" s="138">
        <v>0</v>
      </c>
      <c r="R156" s="138">
        <f t="shared" si="2"/>
        <v>0</v>
      </c>
      <c r="S156" s="138">
        <v>0</v>
      </c>
      <c r="T156" s="139">
        <f t="shared" si="3"/>
        <v>0</v>
      </c>
      <c r="W156" s="163"/>
      <c r="AR156" s="140" t="s">
        <v>123</v>
      </c>
      <c r="AT156" s="140" t="s">
        <v>119</v>
      </c>
      <c r="AU156" s="140" t="s">
        <v>80</v>
      </c>
      <c r="AY156" s="13" t="s">
        <v>116</v>
      </c>
      <c r="BE156" s="141">
        <f t="shared" si="4"/>
        <v>0</v>
      </c>
      <c r="BF156" s="141">
        <f t="shared" si="5"/>
        <v>0</v>
      </c>
      <c r="BG156" s="141">
        <f t="shared" si="6"/>
        <v>0</v>
      </c>
      <c r="BH156" s="141">
        <f t="shared" si="7"/>
        <v>0</v>
      </c>
      <c r="BI156" s="141">
        <f t="shared" si="8"/>
        <v>0</v>
      </c>
      <c r="BJ156" s="13" t="s">
        <v>78</v>
      </c>
      <c r="BK156" s="141">
        <f t="shared" si="9"/>
        <v>0</v>
      </c>
      <c r="BL156" s="13" t="s">
        <v>123</v>
      </c>
      <c r="BM156" s="140" t="s">
        <v>190</v>
      </c>
    </row>
    <row r="157" spans="2:65" s="1" customFormat="1" ht="24.2" customHeight="1">
      <c r="B157" s="128"/>
      <c r="C157" s="129" t="s">
        <v>194</v>
      </c>
      <c r="D157" s="129" t="s">
        <v>119</v>
      </c>
      <c r="E157" s="130" t="s">
        <v>455</v>
      </c>
      <c r="F157" s="131" t="s">
        <v>456</v>
      </c>
      <c r="G157" s="132" t="s">
        <v>438</v>
      </c>
      <c r="H157" s="133">
        <v>77</v>
      </c>
      <c r="I157" s="134"/>
      <c r="J157" s="135">
        <f t="shared" si="0"/>
        <v>0</v>
      </c>
      <c r="K157" s="131" t="s">
        <v>1</v>
      </c>
      <c r="L157" s="28"/>
      <c r="M157" s="136" t="s">
        <v>1</v>
      </c>
      <c r="N157" s="137" t="s">
        <v>35</v>
      </c>
      <c r="P157" s="138">
        <f t="shared" si="1"/>
        <v>0</v>
      </c>
      <c r="Q157" s="138">
        <v>0</v>
      </c>
      <c r="R157" s="138">
        <f t="shared" si="2"/>
        <v>0</v>
      </c>
      <c r="S157" s="138">
        <v>0</v>
      </c>
      <c r="T157" s="139">
        <f t="shared" si="3"/>
        <v>0</v>
      </c>
      <c r="W157" s="163"/>
      <c r="AR157" s="140" t="s">
        <v>123</v>
      </c>
      <c r="AT157" s="140" t="s">
        <v>119</v>
      </c>
      <c r="AU157" s="140" t="s">
        <v>80</v>
      </c>
      <c r="AY157" s="13" t="s">
        <v>116</v>
      </c>
      <c r="BE157" s="141">
        <f t="shared" si="4"/>
        <v>0</v>
      </c>
      <c r="BF157" s="141">
        <f t="shared" si="5"/>
        <v>0</v>
      </c>
      <c r="BG157" s="141">
        <f t="shared" si="6"/>
        <v>0</v>
      </c>
      <c r="BH157" s="141">
        <f t="shared" si="7"/>
        <v>0</v>
      </c>
      <c r="BI157" s="141">
        <f t="shared" si="8"/>
        <v>0</v>
      </c>
      <c r="BJ157" s="13" t="s">
        <v>78</v>
      </c>
      <c r="BK157" s="141">
        <f t="shared" si="9"/>
        <v>0</v>
      </c>
      <c r="BL157" s="13" t="s">
        <v>123</v>
      </c>
      <c r="BM157" s="140" t="s">
        <v>193</v>
      </c>
    </row>
    <row r="158" spans="2:65" s="1" customFormat="1" ht="33" customHeight="1">
      <c r="B158" s="128"/>
      <c r="C158" s="129" t="s">
        <v>161</v>
      </c>
      <c r="D158" s="129" t="s">
        <v>119</v>
      </c>
      <c r="E158" s="130" t="s">
        <v>457</v>
      </c>
      <c r="F158" s="131" t="s">
        <v>621</v>
      </c>
      <c r="G158" s="132" t="s">
        <v>157</v>
      </c>
      <c r="H158" s="133">
        <v>3100</v>
      </c>
      <c r="I158" s="134"/>
      <c r="J158" s="135">
        <f t="shared" si="0"/>
        <v>0</v>
      </c>
      <c r="K158" s="131" t="s">
        <v>1</v>
      </c>
      <c r="L158" s="28"/>
      <c r="M158" s="136" t="s">
        <v>1</v>
      </c>
      <c r="N158" s="137" t="s">
        <v>35</v>
      </c>
      <c r="P158" s="138">
        <f t="shared" si="1"/>
        <v>0</v>
      </c>
      <c r="Q158" s="138">
        <v>0</v>
      </c>
      <c r="R158" s="138">
        <f t="shared" si="2"/>
        <v>0</v>
      </c>
      <c r="S158" s="138">
        <v>0</v>
      </c>
      <c r="T158" s="139">
        <f t="shared" si="3"/>
        <v>0</v>
      </c>
      <c r="W158" s="163"/>
      <c r="AR158" s="140" t="s">
        <v>123</v>
      </c>
      <c r="AT158" s="140" t="s">
        <v>119</v>
      </c>
      <c r="AU158" s="140" t="s">
        <v>80</v>
      </c>
      <c r="AY158" s="13" t="s">
        <v>116</v>
      </c>
      <c r="BE158" s="141">
        <f t="shared" si="4"/>
        <v>0</v>
      </c>
      <c r="BF158" s="141">
        <f t="shared" si="5"/>
        <v>0</v>
      </c>
      <c r="BG158" s="141">
        <f t="shared" si="6"/>
        <v>0</v>
      </c>
      <c r="BH158" s="141">
        <f t="shared" si="7"/>
        <v>0</v>
      </c>
      <c r="BI158" s="141">
        <f t="shared" si="8"/>
        <v>0</v>
      </c>
      <c r="BJ158" s="13" t="s">
        <v>78</v>
      </c>
      <c r="BK158" s="141">
        <f t="shared" si="9"/>
        <v>0</v>
      </c>
      <c r="BL158" s="13" t="s">
        <v>123</v>
      </c>
      <c r="BM158" s="140" t="s">
        <v>197</v>
      </c>
    </row>
    <row r="159" spans="2:65" s="1" customFormat="1" ht="16.5" customHeight="1">
      <c r="B159" s="128"/>
      <c r="C159" s="129" t="s">
        <v>201</v>
      </c>
      <c r="D159" s="129" t="s">
        <v>119</v>
      </c>
      <c r="E159" s="130" t="s">
        <v>458</v>
      </c>
      <c r="F159" s="131" t="s">
        <v>459</v>
      </c>
      <c r="G159" s="132" t="s">
        <v>329</v>
      </c>
      <c r="H159" s="133">
        <v>1</v>
      </c>
      <c r="I159" s="134"/>
      <c r="J159" s="135">
        <f t="shared" si="0"/>
        <v>0</v>
      </c>
      <c r="K159" s="131" t="s">
        <v>1</v>
      </c>
      <c r="L159" s="28"/>
      <c r="M159" s="136" t="s">
        <v>1</v>
      </c>
      <c r="N159" s="137" t="s">
        <v>35</v>
      </c>
      <c r="P159" s="138">
        <f t="shared" si="1"/>
        <v>0</v>
      </c>
      <c r="Q159" s="138">
        <v>0</v>
      </c>
      <c r="R159" s="138">
        <f t="shared" si="2"/>
        <v>0</v>
      </c>
      <c r="S159" s="138">
        <v>0</v>
      </c>
      <c r="T159" s="139">
        <f t="shared" si="3"/>
        <v>0</v>
      </c>
      <c r="W159" s="163"/>
      <c r="AR159" s="140" t="s">
        <v>123</v>
      </c>
      <c r="AT159" s="140" t="s">
        <v>119</v>
      </c>
      <c r="AU159" s="140" t="s">
        <v>80</v>
      </c>
      <c r="AY159" s="13" t="s">
        <v>116</v>
      </c>
      <c r="BE159" s="141">
        <f t="shared" si="4"/>
        <v>0</v>
      </c>
      <c r="BF159" s="141">
        <f t="shared" si="5"/>
        <v>0</v>
      </c>
      <c r="BG159" s="141">
        <f t="shared" si="6"/>
        <v>0</v>
      </c>
      <c r="BH159" s="141">
        <f t="shared" si="7"/>
        <v>0</v>
      </c>
      <c r="BI159" s="141">
        <f t="shared" si="8"/>
        <v>0</v>
      </c>
      <c r="BJ159" s="13" t="s">
        <v>78</v>
      </c>
      <c r="BK159" s="141">
        <f t="shared" si="9"/>
        <v>0</v>
      </c>
      <c r="BL159" s="13" t="s">
        <v>123</v>
      </c>
      <c r="BM159" s="140" t="s">
        <v>200</v>
      </c>
    </row>
    <row r="160" spans="2:65" s="1" customFormat="1" ht="66.75" customHeight="1">
      <c r="B160" s="128"/>
      <c r="C160" s="129" t="s">
        <v>165</v>
      </c>
      <c r="D160" s="129" t="s">
        <v>119</v>
      </c>
      <c r="E160" s="130" t="s">
        <v>460</v>
      </c>
      <c r="F160" s="131" t="s">
        <v>632</v>
      </c>
      <c r="G160" s="132" t="s">
        <v>157</v>
      </c>
      <c r="H160" s="133">
        <f>2000+2460+1315</f>
        <v>5775</v>
      </c>
      <c r="I160" s="134"/>
      <c r="J160" s="135">
        <f t="shared" si="0"/>
        <v>0</v>
      </c>
      <c r="K160" s="131" t="s">
        <v>1</v>
      </c>
      <c r="L160" s="28"/>
      <c r="M160" s="136" t="s">
        <v>1</v>
      </c>
      <c r="N160" s="137" t="s">
        <v>35</v>
      </c>
      <c r="P160" s="138">
        <f t="shared" si="1"/>
        <v>0</v>
      </c>
      <c r="Q160" s="138">
        <v>0</v>
      </c>
      <c r="R160" s="138">
        <f t="shared" si="2"/>
        <v>0</v>
      </c>
      <c r="S160" s="138">
        <v>0</v>
      </c>
      <c r="T160" s="139">
        <f t="shared" si="3"/>
        <v>0</v>
      </c>
      <c r="W160" s="163"/>
      <c r="AR160" s="140" t="s">
        <v>123</v>
      </c>
      <c r="AT160" s="140" t="s">
        <v>119</v>
      </c>
      <c r="AU160" s="140" t="s">
        <v>80</v>
      </c>
      <c r="AY160" s="13" t="s">
        <v>116</v>
      </c>
      <c r="BE160" s="141">
        <f t="shared" si="4"/>
        <v>0</v>
      </c>
      <c r="BF160" s="141">
        <f t="shared" si="5"/>
        <v>0</v>
      </c>
      <c r="BG160" s="141">
        <f t="shared" si="6"/>
        <v>0</v>
      </c>
      <c r="BH160" s="141">
        <f t="shared" si="7"/>
        <v>0</v>
      </c>
      <c r="BI160" s="141">
        <f t="shared" si="8"/>
        <v>0</v>
      </c>
      <c r="BJ160" s="13" t="s">
        <v>78</v>
      </c>
      <c r="BK160" s="141">
        <f t="shared" si="9"/>
        <v>0</v>
      </c>
      <c r="BL160" s="13" t="s">
        <v>123</v>
      </c>
      <c r="BM160" s="140" t="s">
        <v>204</v>
      </c>
    </row>
    <row r="161" spans="2:65" s="1" customFormat="1" ht="24.2" customHeight="1">
      <c r="B161" s="128"/>
      <c r="C161" s="129">
        <v>27</v>
      </c>
      <c r="D161" s="129" t="s">
        <v>119</v>
      </c>
      <c r="E161" s="130" t="s">
        <v>461</v>
      </c>
      <c r="F161" s="131" t="s">
        <v>462</v>
      </c>
      <c r="G161" s="132" t="s">
        <v>232</v>
      </c>
      <c r="H161" s="133">
        <v>3</v>
      </c>
      <c r="I161" s="134"/>
      <c r="J161" s="135">
        <f t="shared" si="0"/>
        <v>0</v>
      </c>
      <c r="K161" s="131" t="s">
        <v>1</v>
      </c>
      <c r="L161" s="28"/>
      <c r="M161" s="136" t="s">
        <v>1</v>
      </c>
      <c r="N161" s="137" t="s">
        <v>35</v>
      </c>
      <c r="P161" s="138">
        <f t="shared" si="1"/>
        <v>0</v>
      </c>
      <c r="Q161" s="138">
        <v>0</v>
      </c>
      <c r="R161" s="138">
        <f t="shared" si="2"/>
        <v>0</v>
      </c>
      <c r="S161" s="138">
        <v>0</v>
      </c>
      <c r="T161" s="139">
        <f t="shared" si="3"/>
        <v>0</v>
      </c>
      <c r="W161" s="163"/>
      <c r="AR161" s="140" t="s">
        <v>123</v>
      </c>
      <c r="AT161" s="140" t="s">
        <v>119</v>
      </c>
      <c r="AU161" s="140" t="s">
        <v>80</v>
      </c>
      <c r="AY161" s="13" t="s">
        <v>116</v>
      </c>
      <c r="BE161" s="141">
        <f t="shared" si="4"/>
        <v>0</v>
      </c>
      <c r="BF161" s="141">
        <f t="shared" si="5"/>
        <v>0</v>
      </c>
      <c r="BG161" s="141">
        <f t="shared" si="6"/>
        <v>0</v>
      </c>
      <c r="BH161" s="141">
        <f t="shared" si="7"/>
        <v>0</v>
      </c>
      <c r="BI161" s="141">
        <f t="shared" si="8"/>
        <v>0</v>
      </c>
      <c r="BJ161" s="13" t="s">
        <v>78</v>
      </c>
      <c r="BK161" s="141">
        <f t="shared" si="9"/>
        <v>0</v>
      </c>
      <c r="BL161" s="13" t="s">
        <v>123</v>
      </c>
      <c r="BM161" s="140" t="s">
        <v>207</v>
      </c>
    </row>
    <row r="162" spans="2:65" s="1" customFormat="1" ht="24.2" customHeight="1">
      <c r="B162" s="128"/>
      <c r="C162" s="129">
        <v>28</v>
      </c>
      <c r="D162" s="129" t="s">
        <v>119</v>
      </c>
      <c r="E162" s="130" t="s">
        <v>463</v>
      </c>
      <c r="F162" s="131" t="s">
        <v>464</v>
      </c>
      <c r="G162" s="132" t="s">
        <v>409</v>
      </c>
      <c r="H162" s="133">
        <v>1</v>
      </c>
      <c r="I162" s="134"/>
      <c r="J162" s="135">
        <f t="shared" si="0"/>
        <v>0</v>
      </c>
      <c r="K162" s="131"/>
      <c r="L162" s="28"/>
      <c r="M162" s="136" t="s">
        <v>1</v>
      </c>
      <c r="N162" s="137" t="s">
        <v>35</v>
      </c>
      <c r="P162" s="138">
        <f t="shared" si="1"/>
        <v>0</v>
      </c>
      <c r="Q162" s="138">
        <v>0</v>
      </c>
      <c r="R162" s="138">
        <f t="shared" si="2"/>
        <v>0</v>
      </c>
      <c r="S162" s="138">
        <v>0</v>
      </c>
      <c r="T162" s="139">
        <f t="shared" si="3"/>
        <v>0</v>
      </c>
      <c r="W162" s="163"/>
      <c r="AR162" s="140" t="s">
        <v>123</v>
      </c>
      <c r="AT162" s="140" t="s">
        <v>119</v>
      </c>
      <c r="AU162" s="140" t="s">
        <v>80</v>
      </c>
      <c r="AY162" s="13" t="s">
        <v>116</v>
      </c>
      <c r="BE162" s="141">
        <f t="shared" si="4"/>
        <v>0</v>
      </c>
      <c r="BF162" s="141">
        <f t="shared" si="5"/>
        <v>0</v>
      </c>
      <c r="BG162" s="141">
        <f t="shared" si="6"/>
        <v>0</v>
      </c>
      <c r="BH162" s="141">
        <f t="shared" si="7"/>
        <v>0</v>
      </c>
      <c r="BI162" s="141">
        <f t="shared" si="8"/>
        <v>0</v>
      </c>
      <c r="BJ162" s="13" t="s">
        <v>78</v>
      </c>
      <c r="BK162" s="141">
        <f t="shared" si="9"/>
        <v>0</v>
      </c>
      <c r="BL162" s="13" t="s">
        <v>123</v>
      </c>
      <c r="BM162" s="140" t="s">
        <v>225</v>
      </c>
    </row>
    <row r="163" spans="2:65" s="1" customFormat="1" ht="33" customHeight="1">
      <c r="B163" s="128"/>
      <c r="C163" s="129">
        <v>29</v>
      </c>
      <c r="D163" s="129" t="s">
        <v>119</v>
      </c>
      <c r="E163" s="130" t="s">
        <v>465</v>
      </c>
      <c r="F163" s="131" t="s">
        <v>466</v>
      </c>
      <c r="G163" s="132" t="s">
        <v>232</v>
      </c>
      <c r="H163" s="133">
        <v>12</v>
      </c>
      <c r="I163" s="134"/>
      <c r="J163" s="135">
        <f t="shared" si="0"/>
        <v>0</v>
      </c>
      <c r="K163" s="131" t="s">
        <v>1</v>
      </c>
      <c r="L163" s="28"/>
      <c r="M163" s="136" t="s">
        <v>1</v>
      </c>
      <c r="N163" s="137" t="s">
        <v>35</v>
      </c>
      <c r="P163" s="138">
        <f t="shared" si="1"/>
        <v>0</v>
      </c>
      <c r="Q163" s="138">
        <v>0</v>
      </c>
      <c r="R163" s="138">
        <f t="shared" si="2"/>
        <v>0</v>
      </c>
      <c r="S163" s="138">
        <v>0</v>
      </c>
      <c r="T163" s="139">
        <f t="shared" si="3"/>
        <v>0</v>
      </c>
      <c r="W163" s="163"/>
      <c r="AR163" s="140" t="s">
        <v>123</v>
      </c>
      <c r="AT163" s="140" t="s">
        <v>119</v>
      </c>
      <c r="AU163" s="140" t="s">
        <v>80</v>
      </c>
      <c r="AY163" s="13" t="s">
        <v>116</v>
      </c>
      <c r="BE163" s="141">
        <f t="shared" si="4"/>
        <v>0</v>
      </c>
      <c r="BF163" s="141">
        <f t="shared" si="5"/>
        <v>0</v>
      </c>
      <c r="BG163" s="141">
        <f t="shared" si="6"/>
        <v>0</v>
      </c>
      <c r="BH163" s="141">
        <f t="shared" si="7"/>
        <v>0</v>
      </c>
      <c r="BI163" s="141">
        <f t="shared" si="8"/>
        <v>0</v>
      </c>
      <c r="BJ163" s="13" t="s">
        <v>78</v>
      </c>
      <c r="BK163" s="141">
        <f t="shared" si="9"/>
        <v>0</v>
      </c>
      <c r="BL163" s="13" t="s">
        <v>123</v>
      </c>
      <c r="BM163" s="140" t="s">
        <v>228</v>
      </c>
    </row>
    <row r="164" spans="2:65" s="1" customFormat="1" ht="24.2" customHeight="1">
      <c r="B164" s="128"/>
      <c r="C164" s="129">
        <v>30</v>
      </c>
      <c r="D164" s="129" t="s">
        <v>119</v>
      </c>
      <c r="E164" s="130" t="s">
        <v>467</v>
      </c>
      <c r="F164" s="131" t="s">
        <v>468</v>
      </c>
      <c r="G164" s="132" t="s">
        <v>232</v>
      </c>
      <c r="H164" s="133">
        <v>1</v>
      </c>
      <c r="I164" s="134"/>
      <c r="J164" s="135">
        <f t="shared" si="0"/>
        <v>0</v>
      </c>
      <c r="K164" s="131" t="s">
        <v>1</v>
      </c>
      <c r="L164" s="28"/>
      <c r="M164" s="136" t="s">
        <v>1</v>
      </c>
      <c r="N164" s="137" t="s">
        <v>35</v>
      </c>
      <c r="P164" s="138">
        <f t="shared" si="1"/>
        <v>0</v>
      </c>
      <c r="Q164" s="138">
        <v>0</v>
      </c>
      <c r="R164" s="138">
        <f t="shared" si="2"/>
        <v>0</v>
      </c>
      <c r="S164" s="138">
        <v>0</v>
      </c>
      <c r="T164" s="139">
        <f t="shared" si="3"/>
        <v>0</v>
      </c>
      <c r="W164" s="163"/>
      <c r="AR164" s="140" t="s">
        <v>123</v>
      </c>
      <c r="AT164" s="140" t="s">
        <v>119</v>
      </c>
      <c r="AU164" s="140" t="s">
        <v>80</v>
      </c>
      <c r="AY164" s="13" t="s">
        <v>116</v>
      </c>
      <c r="BE164" s="141">
        <f t="shared" si="4"/>
        <v>0</v>
      </c>
      <c r="BF164" s="141">
        <f t="shared" si="5"/>
        <v>0</v>
      </c>
      <c r="BG164" s="141">
        <f t="shared" si="6"/>
        <v>0</v>
      </c>
      <c r="BH164" s="141">
        <f t="shared" si="7"/>
        <v>0</v>
      </c>
      <c r="BI164" s="141">
        <f t="shared" si="8"/>
        <v>0</v>
      </c>
      <c r="BJ164" s="13" t="s">
        <v>78</v>
      </c>
      <c r="BK164" s="141">
        <f t="shared" si="9"/>
        <v>0</v>
      </c>
      <c r="BL164" s="13" t="s">
        <v>123</v>
      </c>
      <c r="BM164" s="140" t="s">
        <v>233</v>
      </c>
    </row>
    <row r="165" spans="2:65" s="1" customFormat="1" ht="24.2" customHeight="1">
      <c r="B165" s="128"/>
      <c r="C165" s="129">
        <v>31</v>
      </c>
      <c r="D165" s="129" t="s">
        <v>119</v>
      </c>
      <c r="E165" s="130" t="s">
        <v>469</v>
      </c>
      <c r="F165" s="131" t="s">
        <v>470</v>
      </c>
      <c r="G165" s="132" t="s">
        <v>438</v>
      </c>
      <c r="H165" s="133">
        <v>310</v>
      </c>
      <c r="I165" s="134"/>
      <c r="J165" s="135">
        <f t="shared" si="0"/>
        <v>0</v>
      </c>
      <c r="K165" s="131" t="s">
        <v>1</v>
      </c>
      <c r="L165" s="28"/>
      <c r="M165" s="136" t="s">
        <v>1</v>
      </c>
      <c r="N165" s="137" t="s">
        <v>35</v>
      </c>
      <c r="P165" s="138">
        <f t="shared" si="1"/>
        <v>0</v>
      </c>
      <c r="Q165" s="138">
        <v>0</v>
      </c>
      <c r="R165" s="138">
        <f t="shared" si="2"/>
        <v>0</v>
      </c>
      <c r="S165" s="138">
        <v>0</v>
      </c>
      <c r="T165" s="139">
        <f t="shared" si="3"/>
        <v>0</v>
      </c>
      <c r="W165" s="163"/>
      <c r="AR165" s="140" t="s">
        <v>123</v>
      </c>
      <c r="AT165" s="140" t="s">
        <v>119</v>
      </c>
      <c r="AU165" s="140" t="s">
        <v>80</v>
      </c>
      <c r="AY165" s="13" t="s">
        <v>116</v>
      </c>
      <c r="BE165" s="141">
        <f t="shared" si="4"/>
        <v>0</v>
      </c>
      <c r="BF165" s="141">
        <f t="shared" si="5"/>
        <v>0</v>
      </c>
      <c r="BG165" s="141">
        <f t="shared" si="6"/>
        <v>0</v>
      </c>
      <c r="BH165" s="141">
        <f t="shared" si="7"/>
        <v>0</v>
      </c>
      <c r="BI165" s="141">
        <f t="shared" si="8"/>
        <v>0</v>
      </c>
      <c r="BJ165" s="13" t="s">
        <v>78</v>
      </c>
      <c r="BK165" s="141">
        <f t="shared" si="9"/>
        <v>0</v>
      </c>
      <c r="BL165" s="13" t="s">
        <v>123</v>
      </c>
      <c r="BM165" s="140" t="s">
        <v>240</v>
      </c>
    </row>
    <row r="166" spans="2:65" s="1" customFormat="1" ht="24.2" customHeight="1">
      <c r="B166" s="128"/>
      <c r="C166" s="129">
        <v>32</v>
      </c>
      <c r="D166" s="129" t="s">
        <v>119</v>
      </c>
      <c r="E166" s="130" t="s">
        <v>471</v>
      </c>
      <c r="F166" s="131" t="s">
        <v>472</v>
      </c>
      <c r="G166" s="132" t="s">
        <v>438</v>
      </c>
      <c r="H166" s="133">
        <v>89</v>
      </c>
      <c r="I166" s="134"/>
      <c r="J166" s="135">
        <f t="shared" si="0"/>
        <v>0</v>
      </c>
      <c r="K166" s="131" t="s">
        <v>1</v>
      </c>
      <c r="L166" s="28"/>
      <c r="M166" s="136" t="s">
        <v>1</v>
      </c>
      <c r="N166" s="137" t="s">
        <v>35</v>
      </c>
      <c r="P166" s="138">
        <f t="shared" si="1"/>
        <v>0</v>
      </c>
      <c r="Q166" s="138">
        <v>0</v>
      </c>
      <c r="R166" s="138">
        <f t="shared" si="2"/>
        <v>0</v>
      </c>
      <c r="S166" s="138">
        <v>0</v>
      </c>
      <c r="T166" s="139">
        <f t="shared" si="3"/>
        <v>0</v>
      </c>
      <c r="W166" s="163"/>
      <c r="AR166" s="140" t="s">
        <v>123</v>
      </c>
      <c r="AT166" s="140" t="s">
        <v>119</v>
      </c>
      <c r="AU166" s="140" t="s">
        <v>80</v>
      </c>
      <c r="AY166" s="13" t="s">
        <v>116</v>
      </c>
      <c r="BE166" s="141">
        <f t="shared" si="4"/>
        <v>0</v>
      </c>
      <c r="BF166" s="141">
        <f t="shared" si="5"/>
        <v>0</v>
      </c>
      <c r="BG166" s="141">
        <f t="shared" si="6"/>
        <v>0</v>
      </c>
      <c r="BH166" s="141">
        <f t="shared" si="7"/>
        <v>0</v>
      </c>
      <c r="BI166" s="141">
        <f t="shared" si="8"/>
        <v>0</v>
      </c>
      <c r="BJ166" s="13" t="s">
        <v>78</v>
      </c>
      <c r="BK166" s="141">
        <f t="shared" si="9"/>
        <v>0</v>
      </c>
      <c r="BL166" s="13" t="s">
        <v>123</v>
      </c>
      <c r="BM166" s="140" t="s">
        <v>243</v>
      </c>
    </row>
    <row r="167" spans="2:65" s="1" customFormat="1" ht="16.5" customHeight="1">
      <c r="B167" s="128"/>
      <c r="C167" s="129">
        <v>33</v>
      </c>
      <c r="D167" s="129" t="s">
        <v>119</v>
      </c>
      <c r="E167" s="130" t="s">
        <v>473</v>
      </c>
      <c r="F167" s="131" t="s">
        <v>474</v>
      </c>
      <c r="G167" s="132" t="s">
        <v>438</v>
      </c>
      <c r="H167" s="133">
        <v>56</v>
      </c>
      <c r="I167" s="134"/>
      <c r="J167" s="135">
        <f t="shared" si="0"/>
        <v>0</v>
      </c>
      <c r="K167" s="131" t="s">
        <v>1</v>
      </c>
      <c r="L167" s="28"/>
      <c r="M167" s="136" t="s">
        <v>1</v>
      </c>
      <c r="N167" s="137" t="s">
        <v>35</v>
      </c>
      <c r="P167" s="138">
        <f t="shared" si="1"/>
        <v>0</v>
      </c>
      <c r="Q167" s="138">
        <v>0</v>
      </c>
      <c r="R167" s="138">
        <f t="shared" si="2"/>
        <v>0</v>
      </c>
      <c r="S167" s="138">
        <v>0</v>
      </c>
      <c r="T167" s="139">
        <f t="shared" si="3"/>
        <v>0</v>
      </c>
      <c r="W167" s="163"/>
      <c r="AR167" s="140" t="s">
        <v>123</v>
      </c>
      <c r="AT167" s="140" t="s">
        <v>119</v>
      </c>
      <c r="AU167" s="140" t="s">
        <v>80</v>
      </c>
      <c r="AY167" s="13" t="s">
        <v>116</v>
      </c>
      <c r="BE167" s="141">
        <f t="shared" si="4"/>
        <v>0</v>
      </c>
      <c r="BF167" s="141">
        <f t="shared" si="5"/>
        <v>0</v>
      </c>
      <c r="BG167" s="141">
        <f t="shared" si="6"/>
        <v>0</v>
      </c>
      <c r="BH167" s="141">
        <f t="shared" si="7"/>
        <v>0</v>
      </c>
      <c r="BI167" s="141">
        <f t="shared" si="8"/>
        <v>0</v>
      </c>
      <c r="BJ167" s="13" t="s">
        <v>78</v>
      </c>
      <c r="BK167" s="141">
        <f t="shared" si="9"/>
        <v>0</v>
      </c>
      <c r="BL167" s="13" t="s">
        <v>123</v>
      </c>
      <c r="BM167" s="140" t="s">
        <v>247</v>
      </c>
    </row>
    <row r="168" spans="2:65" s="1" customFormat="1" ht="16.5" customHeight="1">
      <c r="B168" s="128"/>
      <c r="C168" s="129">
        <v>34</v>
      </c>
      <c r="D168" s="129" t="s">
        <v>119</v>
      </c>
      <c r="E168" s="130" t="s">
        <v>475</v>
      </c>
      <c r="F168" s="131" t="s">
        <v>476</v>
      </c>
      <c r="G168" s="132" t="s">
        <v>438</v>
      </c>
      <c r="H168" s="133">
        <v>1</v>
      </c>
      <c r="I168" s="134"/>
      <c r="J168" s="135">
        <f t="shared" si="0"/>
        <v>0</v>
      </c>
      <c r="K168" s="131" t="s">
        <v>1</v>
      </c>
      <c r="L168" s="28"/>
      <c r="M168" s="136" t="s">
        <v>1</v>
      </c>
      <c r="N168" s="137" t="s">
        <v>35</v>
      </c>
      <c r="P168" s="138">
        <f t="shared" si="1"/>
        <v>0</v>
      </c>
      <c r="Q168" s="138">
        <v>0</v>
      </c>
      <c r="R168" s="138">
        <f t="shared" si="2"/>
        <v>0</v>
      </c>
      <c r="S168" s="138">
        <v>0</v>
      </c>
      <c r="T168" s="139">
        <f t="shared" si="3"/>
        <v>0</v>
      </c>
      <c r="W168" s="163"/>
      <c r="AR168" s="140" t="s">
        <v>123</v>
      </c>
      <c r="AT168" s="140" t="s">
        <v>119</v>
      </c>
      <c r="AU168" s="140" t="s">
        <v>80</v>
      </c>
      <c r="AY168" s="13" t="s">
        <v>116</v>
      </c>
      <c r="BE168" s="141">
        <f t="shared" si="4"/>
        <v>0</v>
      </c>
      <c r="BF168" s="141">
        <f t="shared" si="5"/>
        <v>0</v>
      </c>
      <c r="BG168" s="141">
        <f t="shared" si="6"/>
        <v>0</v>
      </c>
      <c r="BH168" s="141">
        <f t="shared" si="7"/>
        <v>0</v>
      </c>
      <c r="BI168" s="141">
        <f t="shared" si="8"/>
        <v>0</v>
      </c>
      <c r="BJ168" s="13" t="s">
        <v>78</v>
      </c>
      <c r="BK168" s="141">
        <f t="shared" si="9"/>
        <v>0</v>
      </c>
      <c r="BL168" s="13" t="s">
        <v>123</v>
      </c>
      <c r="BM168" s="140" t="s">
        <v>250</v>
      </c>
    </row>
    <row r="169" spans="2:65" s="1" customFormat="1" ht="21.75" customHeight="1">
      <c r="B169" s="128"/>
      <c r="C169" s="129">
        <v>35</v>
      </c>
      <c r="D169" s="129" t="s">
        <v>119</v>
      </c>
      <c r="E169" s="130" t="s">
        <v>477</v>
      </c>
      <c r="F169" s="131" t="s">
        <v>478</v>
      </c>
      <c r="G169" s="132" t="s">
        <v>409</v>
      </c>
      <c r="H169" s="133">
        <v>10</v>
      </c>
      <c r="I169" s="134"/>
      <c r="J169" s="135">
        <f t="shared" si="0"/>
        <v>0</v>
      </c>
      <c r="K169" s="131" t="s">
        <v>1</v>
      </c>
      <c r="L169" s="28"/>
      <c r="M169" s="136" t="s">
        <v>1</v>
      </c>
      <c r="N169" s="137" t="s">
        <v>35</v>
      </c>
      <c r="P169" s="138">
        <f t="shared" si="1"/>
        <v>0</v>
      </c>
      <c r="Q169" s="138">
        <v>0</v>
      </c>
      <c r="R169" s="138">
        <f t="shared" si="2"/>
        <v>0</v>
      </c>
      <c r="S169" s="138">
        <v>0</v>
      </c>
      <c r="T169" s="139">
        <f t="shared" si="3"/>
        <v>0</v>
      </c>
      <c r="W169" s="163"/>
      <c r="AR169" s="140" t="s">
        <v>123</v>
      </c>
      <c r="AT169" s="140" t="s">
        <v>119</v>
      </c>
      <c r="AU169" s="140" t="s">
        <v>80</v>
      </c>
      <c r="AY169" s="13" t="s">
        <v>116</v>
      </c>
      <c r="BE169" s="141">
        <f t="shared" si="4"/>
        <v>0</v>
      </c>
      <c r="BF169" s="141">
        <f t="shared" si="5"/>
        <v>0</v>
      </c>
      <c r="BG169" s="141">
        <f t="shared" si="6"/>
        <v>0</v>
      </c>
      <c r="BH169" s="141">
        <f t="shared" si="7"/>
        <v>0</v>
      </c>
      <c r="BI169" s="141">
        <f t="shared" si="8"/>
        <v>0</v>
      </c>
      <c r="BJ169" s="13" t="s">
        <v>78</v>
      </c>
      <c r="BK169" s="141">
        <f t="shared" si="9"/>
        <v>0</v>
      </c>
      <c r="BL169" s="13" t="s">
        <v>123</v>
      </c>
      <c r="BM169" s="140" t="s">
        <v>257</v>
      </c>
    </row>
    <row r="170" spans="2:65" s="1" customFormat="1" ht="24.2" customHeight="1">
      <c r="B170" s="128"/>
      <c r="C170" s="129">
        <v>36</v>
      </c>
      <c r="D170" s="129" t="s">
        <v>119</v>
      </c>
      <c r="E170" s="130" t="s">
        <v>479</v>
      </c>
      <c r="F170" s="131" t="s">
        <v>480</v>
      </c>
      <c r="G170" s="132" t="s">
        <v>329</v>
      </c>
      <c r="H170" s="133">
        <v>3</v>
      </c>
      <c r="I170" s="134"/>
      <c r="J170" s="135">
        <f t="shared" si="0"/>
        <v>0</v>
      </c>
      <c r="K170" s="131" t="s">
        <v>1</v>
      </c>
      <c r="L170" s="28"/>
      <c r="M170" s="136" t="s">
        <v>1</v>
      </c>
      <c r="N170" s="137" t="s">
        <v>35</v>
      </c>
      <c r="P170" s="138">
        <f t="shared" si="1"/>
        <v>0</v>
      </c>
      <c r="Q170" s="138">
        <v>0</v>
      </c>
      <c r="R170" s="138">
        <f t="shared" si="2"/>
        <v>0</v>
      </c>
      <c r="S170" s="138">
        <v>0</v>
      </c>
      <c r="T170" s="139">
        <f t="shared" si="3"/>
        <v>0</v>
      </c>
      <c r="W170" s="163"/>
      <c r="AR170" s="140" t="s">
        <v>123</v>
      </c>
      <c r="AT170" s="140" t="s">
        <v>119</v>
      </c>
      <c r="AU170" s="140" t="s">
        <v>80</v>
      </c>
      <c r="AY170" s="13" t="s">
        <v>116</v>
      </c>
      <c r="BE170" s="141">
        <f t="shared" si="4"/>
        <v>0</v>
      </c>
      <c r="BF170" s="141">
        <f t="shared" si="5"/>
        <v>0</v>
      </c>
      <c r="BG170" s="141">
        <f t="shared" si="6"/>
        <v>0</v>
      </c>
      <c r="BH170" s="141">
        <f t="shared" si="7"/>
        <v>0</v>
      </c>
      <c r="BI170" s="141">
        <f t="shared" si="8"/>
        <v>0</v>
      </c>
      <c r="BJ170" s="13" t="s">
        <v>78</v>
      </c>
      <c r="BK170" s="141">
        <f t="shared" si="9"/>
        <v>0</v>
      </c>
      <c r="BL170" s="13" t="s">
        <v>123</v>
      </c>
      <c r="BM170" s="140" t="s">
        <v>262</v>
      </c>
    </row>
    <row r="171" spans="2:65" s="1" customFormat="1" ht="24.2" customHeight="1">
      <c r="B171" s="128"/>
      <c r="C171" s="129">
        <v>37</v>
      </c>
      <c r="D171" s="129" t="s">
        <v>119</v>
      </c>
      <c r="E171" s="130" t="s">
        <v>481</v>
      </c>
      <c r="F171" s="131" t="s">
        <v>482</v>
      </c>
      <c r="G171" s="132" t="s">
        <v>483</v>
      </c>
      <c r="H171" s="133">
        <v>0.98</v>
      </c>
      <c r="I171" s="134"/>
      <c r="J171" s="135">
        <f t="shared" si="0"/>
        <v>0</v>
      </c>
      <c r="K171" s="131" t="s">
        <v>1</v>
      </c>
      <c r="L171" s="28"/>
      <c r="M171" s="136" t="s">
        <v>1</v>
      </c>
      <c r="N171" s="137" t="s">
        <v>35</v>
      </c>
      <c r="P171" s="138">
        <f t="shared" si="1"/>
        <v>0</v>
      </c>
      <c r="Q171" s="138">
        <v>0</v>
      </c>
      <c r="R171" s="138">
        <f t="shared" si="2"/>
        <v>0</v>
      </c>
      <c r="S171" s="138">
        <v>0</v>
      </c>
      <c r="T171" s="139">
        <f t="shared" si="3"/>
        <v>0</v>
      </c>
      <c r="W171" s="163"/>
      <c r="AR171" s="140" t="s">
        <v>123</v>
      </c>
      <c r="AT171" s="140" t="s">
        <v>119</v>
      </c>
      <c r="AU171" s="140" t="s">
        <v>80</v>
      </c>
      <c r="AY171" s="13" t="s">
        <v>116</v>
      </c>
      <c r="BE171" s="141">
        <f t="shared" si="4"/>
        <v>0</v>
      </c>
      <c r="BF171" s="141">
        <f t="shared" si="5"/>
        <v>0</v>
      </c>
      <c r="BG171" s="141">
        <f t="shared" si="6"/>
        <v>0</v>
      </c>
      <c r="BH171" s="141">
        <f t="shared" si="7"/>
        <v>0</v>
      </c>
      <c r="BI171" s="141">
        <f t="shared" si="8"/>
        <v>0</v>
      </c>
      <c r="BJ171" s="13" t="s">
        <v>78</v>
      </c>
      <c r="BK171" s="141">
        <f t="shared" si="9"/>
        <v>0</v>
      </c>
      <c r="BL171" s="13" t="s">
        <v>123</v>
      </c>
      <c r="BM171" s="140" t="s">
        <v>265</v>
      </c>
    </row>
    <row r="172" spans="2:65" s="1" customFormat="1" ht="16.5" customHeight="1">
      <c r="B172" s="128"/>
      <c r="C172" s="129">
        <v>38</v>
      </c>
      <c r="D172" s="129" t="s">
        <v>119</v>
      </c>
      <c r="E172" s="130" t="s">
        <v>484</v>
      </c>
      <c r="F172" s="131" t="s">
        <v>616</v>
      </c>
      <c r="G172" s="132" t="s">
        <v>232</v>
      </c>
      <c r="H172" s="133">
        <v>1</v>
      </c>
      <c r="I172" s="134"/>
      <c r="J172" s="135">
        <f t="shared" si="0"/>
        <v>0</v>
      </c>
      <c r="K172" s="131" t="s">
        <v>1</v>
      </c>
      <c r="L172" s="28"/>
      <c r="M172" s="136" t="s">
        <v>1</v>
      </c>
      <c r="N172" s="137" t="s">
        <v>35</v>
      </c>
      <c r="P172" s="138">
        <f t="shared" si="1"/>
        <v>0</v>
      </c>
      <c r="Q172" s="138">
        <v>0</v>
      </c>
      <c r="R172" s="138">
        <f t="shared" si="2"/>
        <v>0</v>
      </c>
      <c r="S172" s="138">
        <v>0</v>
      </c>
      <c r="T172" s="139">
        <f t="shared" si="3"/>
        <v>0</v>
      </c>
      <c r="W172" s="163"/>
      <c r="AR172" s="140" t="s">
        <v>123</v>
      </c>
      <c r="AT172" s="140" t="s">
        <v>119</v>
      </c>
      <c r="AU172" s="140" t="s">
        <v>80</v>
      </c>
      <c r="AY172" s="13" t="s">
        <v>116</v>
      </c>
      <c r="BE172" s="141">
        <f t="shared" si="4"/>
        <v>0</v>
      </c>
      <c r="BF172" s="141">
        <f t="shared" si="5"/>
        <v>0</v>
      </c>
      <c r="BG172" s="141">
        <f t="shared" si="6"/>
        <v>0</v>
      </c>
      <c r="BH172" s="141">
        <f t="shared" si="7"/>
        <v>0</v>
      </c>
      <c r="BI172" s="141">
        <f t="shared" si="8"/>
        <v>0</v>
      </c>
      <c r="BJ172" s="13" t="s">
        <v>78</v>
      </c>
      <c r="BK172" s="141">
        <f t="shared" si="9"/>
        <v>0</v>
      </c>
      <c r="BL172" s="13" t="s">
        <v>123</v>
      </c>
      <c r="BM172" s="140" t="s">
        <v>269</v>
      </c>
    </row>
    <row r="173" spans="2:65" s="1" customFormat="1" ht="16.5" customHeight="1">
      <c r="B173" s="128"/>
      <c r="C173" s="129">
        <v>39</v>
      </c>
      <c r="D173" s="129" t="s">
        <v>119</v>
      </c>
      <c r="E173" s="130" t="s">
        <v>485</v>
      </c>
      <c r="F173" s="131" t="s">
        <v>486</v>
      </c>
      <c r="G173" s="132" t="s">
        <v>329</v>
      </c>
      <c r="H173" s="133">
        <v>1</v>
      </c>
      <c r="I173" s="134"/>
      <c r="J173" s="135">
        <f t="shared" si="0"/>
        <v>0</v>
      </c>
      <c r="K173" s="131" t="s">
        <v>1</v>
      </c>
      <c r="L173" s="28"/>
      <c r="M173" s="136" t="s">
        <v>1</v>
      </c>
      <c r="N173" s="137" t="s">
        <v>35</v>
      </c>
      <c r="P173" s="138">
        <f t="shared" si="1"/>
        <v>0</v>
      </c>
      <c r="Q173" s="138">
        <v>0</v>
      </c>
      <c r="R173" s="138">
        <f t="shared" si="2"/>
        <v>0</v>
      </c>
      <c r="S173" s="138">
        <v>0</v>
      </c>
      <c r="T173" s="139">
        <f t="shared" si="3"/>
        <v>0</v>
      </c>
      <c r="W173" s="163"/>
      <c r="AR173" s="140" t="s">
        <v>123</v>
      </c>
      <c r="AT173" s="140" t="s">
        <v>119</v>
      </c>
      <c r="AU173" s="140" t="s">
        <v>80</v>
      </c>
      <c r="AY173" s="13" t="s">
        <v>116</v>
      </c>
      <c r="BE173" s="141">
        <f t="shared" si="4"/>
        <v>0</v>
      </c>
      <c r="BF173" s="141">
        <f t="shared" si="5"/>
        <v>0</v>
      </c>
      <c r="BG173" s="141">
        <f t="shared" si="6"/>
        <v>0</v>
      </c>
      <c r="BH173" s="141">
        <f t="shared" si="7"/>
        <v>0</v>
      </c>
      <c r="BI173" s="141">
        <f t="shared" si="8"/>
        <v>0</v>
      </c>
      <c r="BJ173" s="13" t="s">
        <v>78</v>
      </c>
      <c r="BK173" s="141">
        <f t="shared" si="9"/>
        <v>0</v>
      </c>
      <c r="BL173" s="13" t="s">
        <v>123</v>
      </c>
      <c r="BM173" s="140" t="s">
        <v>272</v>
      </c>
    </row>
    <row r="174" spans="2:65" s="11" customFormat="1" ht="25.9" customHeight="1">
      <c r="B174" s="116"/>
      <c r="D174" s="117" t="s">
        <v>69</v>
      </c>
      <c r="E174" s="118" t="s">
        <v>124</v>
      </c>
      <c r="F174" s="118" t="s">
        <v>487</v>
      </c>
      <c r="I174" s="119"/>
      <c r="J174" s="120">
        <f>BK174</f>
        <v>0</v>
      </c>
      <c r="L174" s="116"/>
      <c r="M174" s="121"/>
      <c r="P174" s="122">
        <f>P189+P195+P207</f>
        <v>0</v>
      </c>
      <c r="R174" s="122">
        <f>R189+R195+R207</f>
        <v>0</v>
      </c>
      <c r="T174" s="123">
        <f>T189+T195+T207</f>
        <v>0</v>
      </c>
      <c r="W174" s="163"/>
      <c r="X174" s="1"/>
      <c r="Y174" s="1"/>
      <c r="AR174" s="117" t="s">
        <v>128</v>
      </c>
      <c r="AT174" s="124" t="s">
        <v>69</v>
      </c>
      <c r="AU174" s="124" t="s">
        <v>70</v>
      </c>
      <c r="AY174" s="117" t="s">
        <v>116</v>
      </c>
      <c r="BK174" s="125">
        <f>BK189+BK195+BK207+BK175</f>
        <v>0</v>
      </c>
    </row>
    <row r="175" spans="2:65" s="11" customFormat="1" ht="22.9" customHeight="1">
      <c r="B175" s="116"/>
      <c r="D175" s="117" t="s">
        <v>69</v>
      </c>
      <c r="E175" s="126">
        <v>123</v>
      </c>
      <c r="F175" s="126" t="s">
        <v>601</v>
      </c>
      <c r="I175" s="119"/>
      <c r="J175" s="127">
        <f>BK175</f>
        <v>0</v>
      </c>
      <c r="L175" s="116"/>
      <c r="M175" s="121"/>
      <c r="P175" s="122">
        <f>SUM(P176:P180)</f>
        <v>0</v>
      </c>
      <c r="R175" s="122">
        <f>SUM(R176:R180)</f>
        <v>0</v>
      </c>
      <c r="T175" s="123">
        <f>SUM(T176:T180)</f>
        <v>0</v>
      </c>
      <c r="W175" s="163"/>
      <c r="X175" s="1"/>
      <c r="Y175" s="1"/>
      <c r="AR175" s="117" t="s">
        <v>78</v>
      </c>
      <c r="AT175" s="124" t="s">
        <v>69</v>
      </c>
      <c r="AU175" s="124" t="s">
        <v>78</v>
      </c>
      <c r="AY175" s="117" t="s">
        <v>116</v>
      </c>
      <c r="BK175" s="125">
        <f>SUM(BK176:BK188)</f>
        <v>0</v>
      </c>
    </row>
    <row r="176" spans="2:65" s="1" customFormat="1" ht="21.75" customHeight="1">
      <c r="B176" s="128"/>
      <c r="C176" s="129">
        <v>40</v>
      </c>
      <c r="D176" s="129" t="s">
        <v>119</v>
      </c>
      <c r="E176" s="130" t="s">
        <v>608</v>
      </c>
      <c r="F176" s="131" t="s">
        <v>595</v>
      </c>
      <c r="G176" s="132" t="s">
        <v>329</v>
      </c>
      <c r="H176" s="133">
        <v>2</v>
      </c>
      <c r="I176" s="134"/>
      <c r="J176" s="135">
        <f t="shared" ref="J176:J188" si="20">ROUND(I176*H176,2)</f>
        <v>0</v>
      </c>
      <c r="K176" s="131" t="s">
        <v>1</v>
      </c>
      <c r="L176" s="28"/>
      <c r="M176" s="136" t="s">
        <v>1</v>
      </c>
      <c r="N176" s="137" t="s">
        <v>35</v>
      </c>
      <c r="P176" s="138">
        <f t="shared" ref="P176:P188" si="21">O176*H176</f>
        <v>0</v>
      </c>
      <c r="Q176" s="138">
        <v>0</v>
      </c>
      <c r="R176" s="138">
        <f t="shared" ref="R176:R188" si="22">Q176*H176</f>
        <v>0</v>
      </c>
      <c r="S176" s="138">
        <v>0</v>
      </c>
      <c r="T176" s="139">
        <f t="shared" ref="T176:T188" si="23">S176*H176</f>
        <v>0</v>
      </c>
      <c r="W176" s="163"/>
      <c r="AR176" s="140" t="s">
        <v>128</v>
      </c>
      <c r="AT176" s="140" t="s">
        <v>119</v>
      </c>
      <c r="AU176" s="140" t="s">
        <v>80</v>
      </c>
      <c r="AY176" s="13" t="s">
        <v>116</v>
      </c>
      <c r="BE176" s="141">
        <f t="shared" ref="BE176:BE188" si="24">IF(N176="základní",J176,0)</f>
        <v>0</v>
      </c>
      <c r="BF176" s="141">
        <f t="shared" ref="BF176:BF188" si="25">IF(N176="snížená",J176,0)</f>
        <v>0</v>
      </c>
      <c r="BG176" s="141">
        <f t="shared" ref="BG176:BG188" si="26">IF(N176="zákl. přenesená",J176,0)</f>
        <v>0</v>
      </c>
      <c r="BH176" s="141">
        <f t="shared" ref="BH176:BH188" si="27">IF(N176="sníž. přenesená",J176,0)</f>
        <v>0</v>
      </c>
      <c r="BI176" s="141">
        <f t="shared" ref="BI176:BI188" si="28">IF(N176="nulová",J176,0)</f>
        <v>0</v>
      </c>
      <c r="BJ176" s="13" t="s">
        <v>78</v>
      </c>
      <c r="BK176" s="141">
        <f t="shared" ref="BK176:BK188" si="29">ROUND(I176*H176,2)</f>
        <v>0</v>
      </c>
      <c r="BL176" s="13" t="s">
        <v>128</v>
      </c>
      <c r="BM176" s="140" t="s">
        <v>276</v>
      </c>
    </row>
    <row r="177" spans="2:65" s="1" customFormat="1" ht="22.15" customHeight="1">
      <c r="B177" s="128"/>
      <c r="C177" s="129">
        <v>41</v>
      </c>
      <c r="D177" s="129" t="s">
        <v>119</v>
      </c>
      <c r="E177" s="130" t="s">
        <v>572</v>
      </c>
      <c r="F177" s="164" t="s">
        <v>596</v>
      </c>
      <c r="G177" s="165" t="s">
        <v>122</v>
      </c>
      <c r="H177" s="166">
        <v>280</v>
      </c>
      <c r="I177" s="134"/>
      <c r="J177" s="135">
        <f t="shared" si="20"/>
        <v>0</v>
      </c>
      <c r="K177" s="131" t="s">
        <v>1</v>
      </c>
      <c r="L177" s="28"/>
      <c r="M177" s="136" t="s">
        <v>1</v>
      </c>
      <c r="N177" s="137" t="s">
        <v>35</v>
      </c>
      <c r="P177" s="138">
        <f t="shared" si="21"/>
        <v>0</v>
      </c>
      <c r="Q177" s="138">
        <v>0</v>
      </c>
      <c r="R177" s="138">
        <f t="shared" si="22"/>
        <v>0</v>
      </c>
      <c r="S177" s="138">
        <v>0</v>
      </c>
      <c r="T177" s="139">
        <f t="shared" si="23"/>
        <v>0</v>
      </c>
      <c r="W177" s="163"/>
      <c r="AR177" s="140" t="s">
        <v>128</v>
      </c>
      <c r="AT177" s="140" t="s">
        <v>119</v>
      </c>
      <c r="AU177" s="140" t="s">
        <v>80</v>
      </c>
      <c r="AY177" s="13" t="s">
        <v>116</v>
      </c>
      <c r="BE177" s="141">
        <f t="shared" si="24"/>
        <v>0</v>
      </c>
      <c r="BF177" s="141">
        <f t="shared" si="25"/>
        <v>0</v>
      </c>
      <c r="BG177" s="141">
        <f t="shared" si="26"/>
        <v>0</v>
      </c>
      <c r="BH177" s="141">
        <f t="shared" si="27"/>
        <v>0</v>
      </c>
      <c r="BI177" s="141">
        <f t="shared" si="28"/>
        <v>0</v>
      </c>
      <c r="BJ177" s="13" t="s">
        <v>78</v>
      </c>
      <c r="BK177" s="141">
        <f t="shared" si="29"/>
        <v>0</v>
      </c>
      <c r="BL177" s="13" t="s">
        <v>128</v>
      </c>
      <c r="BM177" s="140" t="s">
        <v>279</v>
      </c>
    </row>
    <row r="178" spans="2:65" s="1" customFormat="1" ht="16.5" customHeight="1">
      <c r="B178" s="128"/>
      <c r="C178" s="129">
        <v>42</v>
      </c>
      <c r="D178" s="129" t="s">
        <v>119</v>
      </c>
      <c r="E178" s="130" t="s">
        <v>573</v>
      </c>
      <c r="F178" s="164" t="s">
        <v>597</v>
      </c>
      <c r="G178" s="165" t="s">
        <v>122</v>
      </c>
      <c r="H178" s="166">
        <v>280</v>
      </c>
      <c r="I178" s="134"/>
      <c r="J178" s="135">
        <f t="shared" si="20"/>
        <v>0</v>
      </c>
      <c r="K178" s="131" t="s">
        <v>1</v>
      </c>
      <c r="L178" s="28"/>
      <c r="M178" s="136" t="s">
        <v>1</v>
      </c>
      <c r="N178" s="137" t="s">
        <v>35</v>
      </c>
      <c r="P178" s="138">
        <f t="shared" si="21"/>
        <v>0</v>
      </c>
      <c r="Q178" s="138">
        <v>0</v>
      </c>
      <c r="R178" s="138">
        <f t="shared" si="22"/>
        <v>0</v>
      </c>
      <c r="S178" s="138">
        <v>0</v>
      </c>
      <c r="T178" s="139">
        <f t="shared" si="23"/>
        <v>0</v>
      </c>
      <c r="W178" s="163"/>
      <c r="AR178" s="140" t="s">
        <v>128</v>
      </c>
      <c r="AT178" s="140" t="s">
        <v>119</v>
      </c>
      <c r="AU178" s="140" t="s">
        <v>80</v>
      </c>
      <c r="AY178" s="13" t="s">
        <v>116</v>
      </c>
      <c r="BE178" s="141">
        <f t="shared" si="24"/>
        <v>0</v>
      </c>
      <c r="BF178" s="141">
        <f t="shared" si="25"/>
        <v>0</v>
      </c>
      <c r="BG178" s="141">
        <f t="shared" si="26"/>
        <v>0</v>
      </c>
      <c r="BH178" s="141">
        <f t="shared" si="27"/>
        <v>0</v>
      </c>
      <c r="BI178" s="141">
        <f t="shared" si="28"/>
        <v>0</v>
      </c>
      <c r="BJ178" s="13" t="s">
        <v>78</v>
      </c>
      <c r="BK178" s="141">
        <f t="shared" si="29"/>
        <v>0</v>
      </c>
      <c r="BL178" s="13" t="s">
        <v>128</v>
      </c>
      <c r="BM178" s="140" t="s">
        <v>283</v>
      </c>
    </row>
    <row r="179" spans="2:65" s="1" customFormat="1" ht="16.5" customHeight="1">
      <c r="B179" s="128"/>
      <c r="C179" s="129">
        <v>43</v>
      </c>
      <c r="D179" s="129" t="s">
        <v>119</v>
      </c>
      <c r="E179" s="130" t="s">
        <v>574</v>
      </c>
      <c r="F179" s="164" t="s">
        <v>598</v>
      </c>
      <c r="G179" s="165" t="s">
        <v>122</v>
      </c>
      <c r="H179" s="166">
        <v>280</v>
      </c>
      <c r="I179" s="134"/>
      <c r="J179" s="135">
        <f t="shared" si="20"/>
        <v>0</v>
      </c>
      <c r="K179" s="131" t="s">
        <v>1</v>
      </c>
      <c r="L179" s="28"/>
      <c r="M179" s="136" t="s">
        <v>1</v>
      </c>
      <c r="N179" s="137" t="s">
        <v>35</v>
      </c>
      <c r="P179" s="138">
        <f t="shared" si="21"/>
        <v>0</v>
      </c>
      <c r="Q179" s="138">
        <v>0</v>
      </c>
      <c r="R179" s="138">
        <f t="shared" si="22"/>
        <v>0</v>
      </c>
      <c r="S179" s="138">
        <v>0</v>
      </c>
      <c r="T179" s="139">
        <f t="shared" si="23"/>
        <v>0</v>
      </c>
      <c r="W179" s="163"/>
      <c r="AR179" s="140" t="s">
        <v>128</v>
      </c>
      <c r="AT179" s="140" t="s">
        <v>119</v>
      </c>
      <c r="AU179" s="140" t="s">
        <v>80</v>
      </c>
      <c r="AY179" s="13" t="s">
        <v>116</v>
      </c>
      <c r="BE179" s="141">
        <f t="shared" si="24"/>
        <v>0</v>
      </c>
      <c r="BF179" s="141">
        <f t="shared" si="25"/>
        <v>0</v>
      </c>
      <c r="BG179" s="141">
        <f t="shared" si="26"/>
        <v>0</v>
      </c>
      <c r="BH179" s="141">
        <f t="shared" si="27"/>
        <v>0</v>
      </c>
      <c r="BI179" s="141">
        <f t="shared" si="28"/>
        <v>0</v>
      </c>
      <c r="BJ179" s="13" t="s">
        <v>78</v>
      </c>
      <c r="BK179" s="141">
        <f t="shared" si="29"/>
        <v>0</v>
      </c>
      <c r="BL179" s="13" t="s">
        <v>128</v>
      </c>
      <c r="BM179" s="140" t="s">
        <v>286</v>
      </c>
    </row>
    <row r="180" spans="2:65" s="1" customFormat="1" ht="33" customHeight="1">
      <c r="B180" s="128"/>
      <c r="C180" s="129">
        <v>44</v>
      </c>
      <c r="D180" s="129" t="s">
        <v>119</v>
      </c>
      <c r="E180" s="130" t="s">
        <v>576</v>
      </c>
      <c r="F180" s="164" t="s">
        <v>599</v>
      </c>
      <c r="G180" s="165" t="s">
        <v>122</v>
      </c>
      <c r="H180" s="166">
        <v>280</v>
      </c>
      <c r="I180" s="134"/>
      <c r="J180" s="135">
        <f t="shared" si="20"/>
        <v>0</v>
      </c>
      <c r="K180" s="131" t="s">
        <v>1</v>
      </c>
      <c r="L180" s="28"/>
      <c r="M180" s="136" t="s">
        <v>1</v>
      </c>
      <c r="N180" s="137" t="s">
        <v>35</v>
      </c>
      <c r="P180" s="138">
        <f t="shared" si="21"/>
        <v>0</v>
      </c>
      <c r="Q180" s="138">
        <v>0</v>
      </c>
      <c r="R180" s="138">
        <f t="shared" si="22"/>
        <v>0</v>
      </c>
      <c r="S180" s="138">
        <v>0</v>
      </c>
      <c r="T180" s="139">
        <f t="shared" si="23"/>
        <v>0</v>
      </c>
      <c r="W180" s="163"/>
      <c r="AR180" s="140" t="s">
        <v>128</v>
      </c>
      <c r="AT180" s="140" t="s">
        <v>119</v>
      </c>
      <c r="AU180" s="140" t="s">
        <v>80</v>
      </c>
      <c r="AY180" s="13" t="s">
        <v>116</v>
      </c>
      <c r="BE180" s="141">
        <f t="shared" si="24"/>
        <v>0</v>
      </c>
      <c r="BF180" s="141">
        <f t="shared" si="25"/>
        <v>0</v>
      </c>
      <c r="BG180" s="141">
        <f t="shared" si="26"/>
        <v>0</v>
      </c>
      <c r="BH180" s="141">
        <f t="shared" si="27"/>
        <v>0</v>
      </c>
      <c r="BI180" s="141">
        <f t="shared" si="28"/>
        <v>0</v>
      </c>
      <c r="BJ180" s="13" t="s">
        <v>78</v>
      </c>
      <c r="BK180" s="141">
        <f t="shared" si="29"/>
        <v>0</v>
      </c>
      <c r="BL180" s="13" t="s">
        <v>128</v>
      </c>
      <c r="BM180" s="140" t="s">
        <v>290</v>
      </c>
    </row>
    <row r="181" spans="2:65" s="1" customFormat="1" ht="22.15" customHeight="1">
      <c r="B181" s="128"/>
      <c r="C181" s="129">
        <v>45</v>
      </c>
      <c r="D181" s="129" t="s">
        <v>119</v>
      </c>
      <c r="E181" s="130" t="s">
        <v>577</v>
      </c>
      <c r="F181" s="164" t="s">
        <v>600</v>
      </c>
      <c r="G181" s="165" t="s">
        <v>157</v>
      </c>
      <c r="H181" s="166">
        <v>60</v>
      </c>
      <c r="I181" s="134"/>
      <c r="J181" s="135">
        <f t="shared" si="20"/>
        <v>0</v>
      </c>
      <c r="K181" s="131" t="s">
        <v>1</v>
      </c>
      <c r="L181" s="28"/>
      <c r="M181" s="136" t="s">
        <v>1</v>
      </c>
      <c r="N181" s="137" t="s">
        <v>35</v>
      </c>
      <c r="P181" s="138">
        <f t="shared" si="21"/>
        <v>0</v>
      </c>
      <c r="Q181" s="138">
        <v>0</v>
      </c>
      <c r="R181" s="138">
        <f t="shared" si="22"/>
        <v>0</v>
      </c>
      <c r="S181" s="138">
        <v>0</v>
      </c>
      <c r="T181" s="139">
        <f t="shared" si="23"/>
        <v>0</v>
      </c>
      <c r="W181" s="163"/>
      <c r="AR181" s="140" t="s">
        <v>128</v>
      </c>
      <c r="AT181" s="140" t="s">
        <v>119</v>
      </c>
      <c r="AU181" s="140" t="s">
        <v>80</v>
      </c>
      <c r="AY181" s="13" t="s">
        <v>116</v>
      </c>
      <c r="BE181" s="141">
        <f t="shared" si="24"/>
        <v>0</v>
      </c>
      <c r="BF181" s="141">
        <f t="shared" si="25"/>
        <v>0</v>
      </c>
      <c r="BG181" s="141">
        <f t="shared" si="26"/>
        <v>0</v>
      </c>
      <c r="BH181" s="141">
        <f t="shared" si="27"/>
        <v>0</v>
      </c>
      <c r="BI181" s="141">
        <f t="shared" si="28"/>
        <v>0</v>
      </c>
      <c r="BJ181" s="13" t="s">
        <v>78</v>
      </c>
      <c r="BK181" s="141">
        <f t="shared" si="29"/>
        <v>0</v>
      </c>
      <c r="BL181" s="13" t="s">
        <v>128</v>
      </c>
      <c r="BM181" s="140" t="s">
        <v>279</v>
      </c>
    </row>
    <row r="182" spans="2:65" s="1" customFormat="1" ht="16.5" customHeight="1">
      <c r="B182" s="128"/>
      <c r="C182" s="129">
        <v>46</v>
      </c>
      <c r="D182" s="129" t="s">
        <v>119</v>
      </c>
      <c r="E182" s="130" t="s">
        <v>579</v>
      </c>
      <c r="F182" s="164" t="s">
        <v>602</v>
      </c>
      <c r="G182" s="165" t="s">
        <v>150</v>
      </c>
      <c r="H182" s="166">
        <v>4</v>
      </c>
      <c r="I182" s="134"/>
      <c r="J182" s="135">
        <f t="shared" si="20"/>
        <v>0</v>
      </c>
      <c r="K182" s="131" t="s">
        <v>1</v>
      </c>
      <c r="L182" s="28"/>
      <c r="M182" s="136" t="s">
        <v>1</v>
      </c>
      <c r="N182" s="137" t="s">
        <v>35</v>
      </c>
      <c r="P182" s="138">
        <f t="shared" si="21"/>
        <v>0</v>
      </c>
      <c r="Q182" s="138">
        <v>0</v>
      </c>
      <c r="R182" s="138">
        <f t="shared" si="22"/>
        <v>0</v>
      </c>
      <c r="S182" s="138">
        <v>0</v>
      </c>
      <c r="T182" s="139">
        <f t="shared" si="23"/>
        <v>0</v>
      </c>
      <c r="W182" s="163"/>
      <c r="AR182" s="140" t="s">
        <v>128</v>
      </c>
      <c r="AT182" s="140" t="s">
        <v>119</v>
      </c>
      <c r="AU182" s="140" t="s">
        <v>80</v>
      </c>
      <c r="AY182" s="13" t="s">
        <v>116</v>
      </c>
      <c r="BE182" s="141">
        <f t="shared" si="24"/>
        <v>0</v>
      </c>
      <c r="BF182" s="141">
        <f t="shared" si="25"/>
        <v>0</v>
      </c>
      <c r="BG182" s="141">
        <f t="shared" si="26"/>
        <v>0</v>
      </c>
      <c r="BH182" s="141">
        <f t="shared" si="27"/>
        <v>0</v>
      </c>
      <c r="BI182" s="141">
        <f t="shared" si="28"/>
        <v>0</v>
      </c>
      <c r="BJ182" s="13" t="s">
        <v>78</v>
      </c>
      <c r="BK182" s="141">
        <f t="shared" si="29"/>
        <v>0</v>
      </c>
      <c r="BL182" s="13" t="s">
        <v>128</v>
      </c>
      <c r="BM182" s="140" t="s">
        <v>283</v>
      </c>
    </row>
    <row r="183" spans="2:65" s="1" customFormat="1" ht="16.5" customHeight="1">
      <c r="B183" s="128"/>
      <c r="C183" s="129">
        <v>47</v>
      </c>
      <c r="D183" s="129" t="s">
        <v>119</v>
      </c>
      <c r="E183" s="130" t="s">
        <v>580</v>
      </c>
      <c r="F183" s="164" t="s">
        <v>603</v>
      </c>
      <c r="G183" s="165" t="s">
        <v>150</v>
      </c>
      <c r="H183" s="166">
        <v>8</v>
      </c>
      <c r="I183" s="134"/>
      <c r="J183" s="135">
        <f t="shared" si="20"/>
        <v>0</v>
      </c>
      <c r="K183" s="131" t="s">
        <v>1</v>
      </c>
      <c r="L183" s="28"/>
      <c r="M183" s="136" t="s">
        <v>1</v>
      </c>
      <c r="N183" s="137" t="s">
        <v>35</v>
      </c>
      <c r="P183" s="138">
        <f t="shared" si="21"/>
        <v>0</v>
      </c>
      <c r="Q183" s="138">
        <v>0</v>
      </c>
      <c r="R183" s="138">
        <f t="shared" si="22"/>
        <v>0</v>
      </c>
      <c r="S183" s="138">
        <v>0</v>
      </c>
      <c r="T183" s="139">
        <f t="shared" si="23"/>
        <v>0</v>
      </c>
      <c r="W183" s="163"/>
      <c r="AR183" s="140" t="s">
        <v>128</v>
      </c>
      <c r="AT183" s="140" t="s">
        <v>119</v>
      </c>
      <c r="AU183" s="140" t="s">
        <v>80</v>
      </c>
      <c r="AY183" s="13" t="s">
        <v>116</v>
      </c>
      <c r="BE183" s="141">
        <f t="shared" si="24"/>
        <v>0</v>
      </c>
      <c r="BF183" s="141">
        <f t="shared" si="25"/>
        <v>0</v>
      </c>
      <c r="BG183" s="141">
        <f t="shared" si="26"/>
        <v>0</v>
      </c>
      <c r="BH183" s="141">
        <f t="shared" si="27"/>
        <v>0</v>
      </c>
      <c r="BI183" s="141">
        <f t="shared" si="28"/>
        <v>0</v>
      </c>
      <c r="BJ183" s="13" t="s">
        <v>78</v>
      </c>
      <c r="BK183" s="141">
        <f t="shared" si="29"/>
        <v>0</v>
      </c>
      <c r="BL183" s="13" t="s">
        <v>128</v>
      </c>
      <c r="BM183" s="140" t="s">
        <v>286</v>
      </c>
    </row>
    <row r="184" spans="2:65" s="1" customFormat="1" ht="33" customHeight="1">
      <c r="B184" s="128"/>
      <c r="C184" s="129">
        <v>48</v>
      </c>
      <c r="D184" s="129" t="s">
        <v>119</v>
      </c>
      <c r="E184" s="130" t="s">
        <v>581</v>
      </c>
      <c r="F184" s="164" t="s">
        <v>604</v>
      </c>
      <c r="G184" s="165" t="s">
        <v>150</v>
      </c>
      <c r="H184" s="166">
        <v>6</v>
      </c>
      <c r="I184" s="134"/>
      <c r="J184" s="135">
        <f t="shared" si="20"/>
        <v>0</v>
      </c>
      <c r="K184" s="131" t="s">
        <v>1</v>
      </c>
      <c r="L184" s="28"/>
      <c r="M184" s="136" t="s">
        <v>1</v>
      </c>
      <c r="N184" s="137" t="s">
        <v>35</v>
      </c>
      <c r="P184" s="138">
        <f t="shared" si="21"/>
        <v>0</v>
      </c>
      <c r="Q184" s="138">
        <v>0</v>
      </c>
      <c r="R184" s="138">
        <f t="shared" si="22"/>
        <v>0</v>
      </c>
      <c r="S184" s="138">
        <v>0</v>
      </c>
      <c r="T184" s="139">
        <f t="shared" si="23"/>
        <v>0</v>
      </c>
      <c r="W184" s="163"/>
      <c r="AR184" s="140" t="s">
        <v>128</v>
      </c>
      <c r="AT184" s="140" t="s">
        <v>119</v>
      </c>
      <c r="AU184" s="140" t="s">
        <v>80</v>
      </c>
      <c r="AY184" s="13" t="s">
        <v>116</v>
      </c>
      <c r="BE184" s="141">
        <f t="shared" si="24"/>
        <v>0</v>
      </c>
      <c r="BF184" s="141">
        <f t="shared" si="25"/>
        <v>0</v>
      </c>
      <c r="BG184" s="141">
        <f t="shared" si="26"/>
        <v>0</v>
      </c>
      <c r="BH184" s="141">
        <f t="shared" si="27"/>
        <v>0</v>
      </c>
      <c r="BI184" s="141">
        <f t="shared" si="28"/>
        <v>0</v>
      </c>
      <c r="BJ184" s="13" t="s">
        <v>78</v>
      </c>
      <c r="BK184" s="141">
        <f t="shared" si="29"/>
        <v>0</v>
      </c>
      <c r="BL184" s="13" t="s">
        <v>128</v>
      </c>
      <c r="BM184" s="140" t="s">
        <v>290</v>
      </c>
    </row>
    <row r="185" spans="2:65" s="1" customFormat="1" ht="16.5" customHeight="1">
      <c r="B185" s="128"/>
      <c r="C185" s="129">
        <v>49</v>
      </c>
      <c r="D185" s="129" t="s">
        <v>119</v>
      </c>
      <c r="E185" s="130" t="s">
        <v>453</v>
      </c>
      <c r="F185" s="164" t="s">
        <v>605</v>
      </c>
      <c r="G185" s="165" t="s">
        <v>150</v>
      </c>
      <c r="H185" s="166">
        <v>8</v>
      </c>
      <c r="I185" s="134"/>
      <c r="J185" s="135">
        <f t="shared" si="20"/>
        <v>0</v>
      </c>
      <c r="K185" s="131" t="s">
        <v>1</v>
      </c>
      <c r="L185" s="28"/>
      <c r="M185" s="136" t="s">
        <v>1</v>
      </c>
      <c r="N185" s="137" t="s">
        <v>35</v>
      </c>
      <c r="P185" s="138">
        <f t="shared" si="21"/>
        <v>0</v>
      </c>
      <c r="Q185" s="138">
        <v>0</v>
      </c>
      <c r="R185" s="138">
        <f t="shared" si="22"/>
        <v>0</v>
      </c>
      <c r="S185" s="138">
        <v>0</v>
      </c>
      <c r="T185" s="139">
        <f t="shared" si="23"/>
        <v>0</v>
      </c>
      <c r="W185" s="163"/>
      <c r="AR185" s="140" t="s">
        <v>128</v>
      </c>
      <c r="AT185" s="140" t="s">
        <v>119</v>
      </c>
      <c r="AU185" s="140" t="s">
        <v>80</v>
      </c>
      <c r="AY185" s="13" t="s">
        <v>116</v>
      </c>
      <c r="BE185" s="141">
        <f t="shared" si="24"/>
        <v>0</v>
      </c>
      <c r="BF185" s="141">
        <f t="shared" si="25"/>
        <v>0</v>
      </c>
      <c r="BG185" s="141">
        <f t="shared" si="26"/>
        <v>0</v>
      </c>
      <c r="BH185" s="141">
        <f t="shared" si="27"/>
        <v>0</v>
      </c>
      <c r="BI185" s="141">
        <f t="shared" si="28"/>
        <v>0</v>
      </c>
      <c r="BJ185" s="13" t="s">
        <v>78</v>
      </c>
      <c r="BK185" s="141">
        <f t="shared" si="29"/>
        <v>0</v>
      </c>
      <c r="BL185" s="13" t="s">
        <v>128</v>
      </c>
      <c r="BM185" s="140" t="s">
        <v>283</v>
      </c>
    </row>
    <row r="186" spans="2:65" s="1" customFormat="1" ht="24">
      <c r="B186" s="128"/>
      <c r="C186" s="129">
        <v>50</v>
      </c>
      <c r="D186" s="129" t="s">
        <v>119</v>
      </c>
      <c r="E186" s="130" t="s">
        <v>461</v>
      </c>
      <c r="F186" s="164" t="s">
        <v>623</v>
      </c>
      <c r="G186" s="132" t="s">
        <v>329</v>
      </c>
      <c r="H186" s="166">
        <v>2</v>
      </c>
      <c r="I186" s="134"/>
      <c r="J186" s="135">
        <f t="shared" ref="J186" si="30">ROUND(I186*H186,2)</f>
        <v>0</v>
      </c>
      <c r="K186" s="131"/>
      <c r="L186" s="28"/>
      <c r="M186" s="136" t="s">
        <v>1</v>
      </c>
      <c r="N186" s="137" t="s">
        <v>35</v>
      </c>
      <c r="P186" s="138">
        <f t="shared" ref="P186:P187" si="31">O186*H186</f>
        <v>0</v>
      </c>
      <c r="Q186" s="138">
        <v>0</v>
      </c>
      <c r="R186" s="138">
        <f t="shared" ref="R186:R187" si="32">Q186*H186</f>
        <v>0</v>
      </c>
      <c r="S186" s="138">
        <v>0</v>
      </c>
      <c r="T186" s="139">
        <f t="shared" ref="T186:T187" si="33">S186*H186</f>
        <v>0</v>
      </c>
      <c r="W186" s="163"/>
      <c r="AR186" s="140" t="s">
        <v>128</v>
      </c>
      <c r="AT186" s="140" t="s">
        <v>119</v>
      </c>
      <c r="AU186" s="140" t="s">
        <v>80</v>
      </c>
      <c r="AY186" s="13" t="s">
        <v>116</v>
      </c>
      <c r="BE186" s="141">
        <f t="shared" ref="BE186:BE187" si="34">IF(N186="základní",J186,0)</f>
        <v>0</v>
      </c>
      <c r="BF186" s="141">
        <f t="shared" ref="BF186:BF187" si="35">IF(N186="snížená",J186,0)</f>
        <v>0</v>
      </c>
      <c r="BG186" s="141">
        <f t="shared" ref="BG186:BG187" si="36">IF(N186="zákl. přenesená",J186,0)</f>
        <v>0</v>
      </c>
      <c r="BH186" s="141">
        <f t="shared" ref="BH186:BH187" si="37">IF(N186="sníž. přenesená",J186,0)</f>
        <v>0</v>
      </c>
      <c r="BI186" s="141">
        <f t="shared" ref="BI186:BI187" si="38">IF(N186="nulová",J186,0)</f>
        <v>0</v>
      </c>
      <c r="BJ186" s="13" t="s">
        <v>78</v>
      </c>
      <c r="BK186" s="141">
        <f t="shared" ref="BK186:BK187" si="39">ROUND(I186*H186,2)</f>
        <v>0</v>
      </c>
      <c r="BL186" s="13" t="s">
        <v>128</v>
      </c>
      <c r="BM186" s="140" t="s">
        <v>283</v>
      </c>
    </row>
    <row r="187" spans="2:65" s="1" customFormat="1" ht="16.5" customHeight="1">
      <c r="B187" s="128"/>
      <c r="C187" s="129">
        <v>51</v>
      </c>
      <c r="D187" s="129" t="s">
        <v>119</v>
      </c>
      <c r="E187" s="130" t="s">
        <v>473</v>
      </c>
      <c r="F187" s="164" t="s">
        <v>624</v>
      </c>
      <c r="G187" s="132" t="s">
        <v>329</v>
      </c>
      <c r="H187" s="166">
        <v>2</v>
      </c>
      <c r="I187" s="134"/>
      <c r="J187" s="135">
        <f t="shared" ref="J187" si="40">ROUND(I187*H187,2)</f>
        <v>0</v>
      </c>
      <c r="K187" s="131"/>
      <c r="L187" s="28"/>
      <c r="M187" s="136" t="s">
        <v>1</v>
      </c>
      <c r="N187" s="137" t="s">
        <v>35</v>
      </c>
      <c r="P187" s="138">
        <f t="shared" si="31"/>
        <v>0</v>
      </c>
      <c r="Q187" s="138">
        <v>0</v>
      </c>
      <c r="R187" s="138">
        <f t="shared" si="32"/>
        <v>0</v>
      </c>
      <c r="S187" s="138">
        <v>0</v>
      </c>
      <c r="T187" s="139">
        <f t="shared" si="33"/>
        <v>0</v>
      </c>
      <c r="W187" s="163"/>
      <c r="AR187" s="140" t="s">
        <v>128</v>
      </c>
      <c r="AT187" s="140" t="s">
        <v>119</v>
      </c>
      <c r="AU187" s="140" t="s">
        <v>80</v>
      </c>
      <c r="AY187" s="13" t="s">
        <v>116</v>
      </c>
      <c r="BE187" s="141">
        <f t="shared" si="34"/>
        <v>0</v>
      </c>
      <c r="BF187" s="141">
        <f t="shared" si="35"/>
        <v>0</v>
      </c>
      <c r="BG187" s="141">
        <f t="shared" si="36"/>
        <v>0</v>
      </c>
      <c r="BH187" s="141">
        <f t="shared" si="37"/>
        <v>0</v>
      </c>
      <c r="BI187" s="141">
        <f t="shared" si="38"/>
        <v>0</v>
      </c>
      <c r="BJ187" s="13" t="s">
        <v>78</v>
      </c>
      <c r="BK187" s="141">
        <f t="shared" si="39"/>
        <v>0</v>
      </c>
      <c r="BL187" s="13" t="s">
        <v>128</v>
      </c>
      <c r="BM187" s="140" t="s">
        <v>283</v>
      </c>
    </row>
    <row r="188" spans="2:65" s="1" customFormat="1" ht="24">
      <c r="B188" s="128"/>
      <c r="C188" s="129">
        <v>52</v>
      </c>
      <c r="D188" s="129" t="s">
        <v>119</v>
      </c>
      <c r="E188" s="130" t="s">
        <v>611</v>
      </c>
      <c r="F188" s="164" t="s">
        <v>606</v>
      </c>
      <c r="G188" s="165" t="s">
        <v>607</v>
      </c>
      <c r="H188" s="166">
        <v>8</v>
      </c>
      <c r="I188" s="134"/>
      <c r="J188" s="135">
        <f t="shared" si="20"/>
        <v>0</v>
      </c>
      <c r="K188" s="131" t="s">
        <v>1</v>
      </c>
      <c r="L188" s="28"/>
      <c r="M188" s="136" t="s">
        <v>1</v>
      </c>
      <c r="N188" s="137" t="s">
        <v>35</v>
      </c>
      <c r="P188" s="138">
        <f t="shared" si="21"/>
        <v>0</v>
      </c>
      <c r="Q188" s="138">
        <v>0</v>
      </c>
      <c r="R188" s="138">
        <f t="shared" si="22"/>
        <v>0</v>
      </c>
      <c r="S188" s="138">
        <v>0</v>
      </c>
      <c r="T188" s="139">
        <f t="shared" si="23"/>
        <v>0</v>
      </c>
      <c r="W188" s="163"/>
      <c r="AR188" s="140" t="s">
        <v>128</v>
      </c>
      <c r="AT188" s="140" t="s">
        <v>119</v>
      </c>
      <c r="AU188" s="140" t="s">
        <v>80</v>
      </c>
      <c r="AY188" s="13" t="s">
        <v>116</v>
      </c>
      <c r="BE188" s="141">
        <f t="shared" si="24"/>
        <v>0</v>
      </c>
      <c r="BF188" s="141">
        <f t="shared" si="25"/>
        <v>0</v>
      </c>
      <c r="BG188" s="141">
        <f t="shared" si="26"/>
        <v>0</v>
      </c>
      <c r="BH188" s="141">
        <f t="shared" si="27"/>
        <v>0</v>
      </c>
      <c r="BI188" s="141">
        <f t="shared" si="28"/>
        <v>0</v>
      </c>
      <c r="BJ188" s="13" t="s">
        <v>78</v>
      </c>
      <c r="BK188" s="141">
        <f t="shared" si="29"/>
        <v>0</v>
      </c>
      <c r="BL188" s="13" t="s">
        <v>128</v>
      </c>
      <c r="BM188" s="140" t="s">
        <v>286</v>
      </c>
    </row>
    <row r="189" spans="2:65" s="11" customFormat="1" ht="22.9" customHeight="1">
      <c r="B189" s="116"/>
      <c r="D189" s="117" t="s">
        <v>69</v>
      </c>
      <c r="E189" s="126" t="s">
        <v>488</v>
      </c>
      <c r="F189" s="126" t="s">
        <v>489</v>
      </c>
      <c r="I189" s="119"/>
      <c r="J189" s="127">
        <f>BK189</f>
        <v>0</v>
      </c>
      <c r="L189" s="116"/>
      <c r="M189" s="121"/>
      <c r="P189" s="122">
        <f>SUM(P190:P194)</f>
        <v>0</v>
      </c>
      <c r="R189" s="122">
        <f>SUM(R190:R194)</f>
        <v>0</v>
      </c>
      <c r="T189" s="123">
        <f>SUM(T190:T194)</f>
        <v>0</v>
      </c>
      <c r="W189" s="163"/>
      <c r="X189" s="1"/>
      <c r="Y189" s="1"/>
      <c r="AR189" s="117" t="s">
        <v>78</v>
      </c>
      <c r="AT189" s="124" t="s">
        <v>69</v>
      </c>
      <c r="AU189" s="124" t="s">
        <v>78</v>
      </c>
      <c r="AY189" s="117" t="s">
        <v>116</v>
      </c>
      <c r="BK189" s="125">
        <f>SUM(BK190:BK194)</f>
        <v>0</v>
      </c>
    </row>
    <row r="190" spans="2:65" s="1" customFormat="1" ht="21.75" customHeight="1">
      <c r="B190" s="128"/>
      <c r="C190" s="129">
        <v>53</v>
      </c>
      <c r="D190" s="129" t="s">
        <v>119</v>
      </c>
      <c r="E190" s="130" t="s">
        <v>490</v>
      </c>
      <c r="F190" s="131" t="s">
        <v>491</v>
      </c>
      <c r="G190" s="132" t="s">
        <v>329</v>
      </c>
      <c r="H190" s="133">
        <v>3</v>
      </c>
      <c r="I190" s="134"/>
      <c r="J190" s="135">
        <f>ROUND(I190*H190,2)</f>
        <v>0</v>
      </c>
      <c r="K190" s="131" t="s">
        <v>1</v>
      </c>
      <c r="L190" s="28"/>
      <c r="M190" s="136" t="s">
        <v>1</v>
      </c>
      <c r="N190" s="137" t="s">
        <v>35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W190" s="163"/>
      <c r="AR190" s="140" t="s">
        <v>128</v>
      </c>
      <c r="AT190" s="140" t="s">
        <v>119</v>
      </c>
      <c r="AU190" s="140" t="s">
        <v>80</v>
      </c>
      <c r="AY190" s="13" t="s">
        <v>116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3" t="s">
        <v>78</v>
      </c>
      <c r="BK190" s="141">
        <f>ROUND(I190*H190,2)</f>
        <v>0</v>
      </c>
      <c r="BL190" s="13" t="s">
        <v>128</v>
      </c>
      <c r="BM190" s="140" t="s">
        <v>276</v>
      </c>
    </row>
    <row r="191" spans="2:65" s="1" customFormat="1" ht="16.5" customHeight="1">
      <c r="B191" s="128"/>
      <c r="C191" s="129">
        <v>54</v>
      </c>
      <c r="D191" s="129" t="s">
        <v>119</v>
      </c>
      <c r="E191" s="130" t="s">
        <v>492</v>
      </c>
      <c r="F191" s="131" t="s">
        <v>493</v>
      </c>
      <c r="G191" s="132" t="s">
        <v>329</v>
      </c>
      <c r="H191" s="133">
        <v>1</v>
      </c>
      <c r="I191" s="134"/>
      <c r="J191" s="135">
        <f>ROUND(I191*H191,2)</f>
        <v>0</v>
      </c>
      <c r="K191" s="131" t="s">
        <v>1</v>
      </c>
      <c r="L191" s="28"/>
      <c r="M191" s="136" t="s">
        <v>1</v>
      </c>
      <c r="N191" s="137" t="s">
        <v>35</v>
      </c>
      <c r="P191" s="138">
        <f>O191*H191</f>
        <v>0</v>
      </c>
      <c r="Q191" s="138">
        <v>0</v>
      </c>
      <c r="R191" s="138">
        <f>Q191*H191</f>
        <v>0</v>
      </c>
      <c r="S191" s="138">
        <v>0</v>
      </c>
      <c r="T191" s="139">
        <f>S191*H191</f>
        <v>0</v>
      </c>
      <c r="W191" s="163"/>
      <c r="AR191" s="140" t="s">
        <v>128</v>
      </c>
      <c r="AT191" s="140" t="s">
        <v>119</v>
      </c>
      <c r="AU191" s="140" t="s">
        <v>80</v>
      </c>
      <c r="AY191" s="13" t="s">
        <v>116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3" t="s">
        <v>78</v>
      </c>
      <c r="BK191" s="141">
        <f>ROUND(I191*H191,2)</f>
        <v>0</v>
      </c>
      <c r="BL191" s="13" t="s">
        <v>128</v>
      </c>
      <c r="BM191" s="140" t="s">
        <v>279</v>
      </c>
    </row>
    <row r="192" spans="2:65" s="1" customFormat="1" ht="24">
      <c r="B192" s="128"/>
      <c r="C192" s="129">
        <v>55</v>
      </c>
      <c r="D192" s="129" t="s">
        <v>119</v>
      </c>
      <c r="E192" s="130" t="s">
        <v>494</v>
      </c>
      <c r="F192" s="131" t="s">
        <v>615</v>
      </c>
      <c r="G192" s="132" t="s">
        <v>329</v>
      </c>
      <c r="H192" s="133">
        <v>1</v>
      </c>
      <c r="I192" s="134"/>
      <c r="J192" s="135">
        <f>ROUND(I192*H192,2)</f>
        <v>0</v>
      </c>
      <c r="K192" s="131" t="s">
        <v>1</v>
      </c>
      <c r="L192" s="28"/>
      <c r="M192" s="136" t="s">
        <v>1</v>
      </c>
      <c r="N192" s="137" t="s">
        <v>35</v>
      </c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W192" s="163"/>
      <c r="AR192" s="140" t="s">
        <v>128</v>
      </c>
      <c r="AT192" s="140" t="s">
        <v>119</v>
      </c>
      <c r="AU192" s="140" t="s">
        <v>80</v>
      </c>
      <c r="AY192" s="13" t="s">
        <v>116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3" t="s">
        <v>78</v>
      </c>
      <c r="BK192" s="141">
        <f>ROUND(I192*H192,2)</f>
        <v>0</v>
      </c>
      <c r="BL192" s="13" t="s">
        <v>128</v>
      </c>
      <c r="BM192" s="140" t="s">
        <v>283</v>
      </c>
    </row>
    <row r="193" spans="2:65" s="1" customFormat="1" ht="16.5" customHeight="1">
      <c r="B193" s="128"/>
      <c r="C193" s="129">
        <v>56</v>
      </c>
      <c r="D193" s="129" t="s">
        <v>119</v>
      </c>
      <c r="E193" s="130" t="s">
        <v>495</v>
      </c>
      <c r="F193" s="131" t="s">
        <v>496</v>
      </c>
      <c r="G193" s="132" t="s">
        <v>299</v>
      </c>
      <c r="H193" s="133">
        <v>7.5</v>
      </c>
      <c r="I193" s="134"/>
      <c r="J193" s="135">
        <f>ROUND(I193*H193,2)</f>
        <v>0</v>
      </c>
      <c r="K193" s="131" t="s">
        <v>1</v>
      </c>
      <c r="L193" s="28"/>
      <c r="M193" s="136" t="s">
        <v>1</v>
      </c>
      <c r="N193" s="137" t="s">
        <v>35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W193" s="163"/>
      <c r="AR193" s="140" t="s">
        <v>128</v>
      </c>
      <c r="AT193" s="140" t="s">
        <v>119</v>
      </c>
      <c r="AU193" s="140" t="s">
        <v>80</v>
      </c>
      <c r="AY193" s="13" t="s">
        <v>116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3" t="s">
        <v>78</v>
      </c>
      <c r="BK193" s="141">
        <f>ROUND(I193*H193,2)</f>
        <v>0</v>
      </c>
      <c r="BL193" s="13" t="s">
        <v>128</v>
      </c>
      <c r="BM193" s="140" t="s">
        <v>286</v>
      </c>
    </row>
    <row r="194" spans="2:65" s="1" customFormat="1" ht="33" customHeight="1">
      <c r="B194" s="128"/>
      <c r="C194" s="129">
        <v>57</v>
      </c>
      <c r="D194" s="129" t="s">
        <v>119</v>
      </c>
      <c r="E194" s="130" t="s">
        <v>497</v>
      </c>
      <c r="F194" s="131" t="s">
        <v>498</v>
      </c>
      <c r="G194" s="132" t="s">
        <v>122</v>
      </c>
      <c r="H194" s="133">
        <v>1375</v>
      </c>
      <c r="I194" s="134"/>
      <c r="J194" s="135">
        <f>ROUND(I194*H194,2)</f>
        <v>0</v>
      </c>
      <c r="K194" s="131" t="s">
        <v>1</v>
      </c>
      <c r="L194" s="28"/>
      <c r="M194" s="136" t="s">
        <v>1</v>
      </c>
      <c r="N194" s="137" t="s">
        <v>35</v>
      </c>
      <c r="P194" s="138">
        <f>O194*H194</f>
        <v>0</v>
      </c>
      <c r="Q194" s="138">
        <v>0</v>
      </c>
      <c r="R194" s="138">
        <f>Q194*H194</f>
        <v>0</v>
      </c>
      <c r="S194" s="138">
        <v>0</v>
      </c>
      <c r="T194" s="139">
        <f>S194*H194</f>
        <v>0</v>
      </c>
      <c r="W194" s="163"/>
      <c r="AR194" s="140" t="s">
        <v>128</v>
      </c>
      <c r="AT194" s="140" t="s">
        <v>119</v>
      </c>
      <c r="AU194" s="140" t="s">
        <v>80</v>
      </c>
      <c r="AY194" s="13" t="s">
        <v>116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3" t="s">
        <v>78</v>
      </c>
      <c r="BK194" s="141">
        <f>ROUND(I194*H194,2)</f>
        <v>0</v>
      </c>
      <c r="BL194" s="13" t="s">
        <v>128</v>
      </c>
      <c r="BM194" s="140" t="s">
        <v>290</v>
      </c>
    </row>
    <row r="195" spans="2:65" s="11" customFormat="1" ht="22.9" customHeight="1">
      <c r="B195" s="116"/>
      <c r="D195" s="117" t="s">
        <v>69</v>
      </c>
      <c r="E195" s="126" t="s">
        <v>499</v>
      </c>
      <c r="F195" s="126" t="s">
        <v>500</v>
      </c>
      <c r="I195" s="119"/>
      <c r="J195" s="127">
        <f>BK195</f>
        <v>0</v>
      </c>
      <c r="L195" s="116"/>
      <c r="M195" s="121"/>
      <c r="P195" s="122">
        <f>SUM(P196:P206)</f>
        <v>0</v>
      </c>
      <c r="R195" s="122">
        <f>SUM(R196:R206)</f>
        <v>0</v>
      </c>
      <c r="T195" s="123">
        <f>SUM(T196:T206)</f>
        <v>0</v>
      </c>
      <c r="W195" s="163"/>
      <c r="X195" s="1"/>
      <c r="Y195" s="1"/>
      <c r="AR195" s="117" t="s">
        <v>78</v>
      </c>
      <c r="AT195" s="124" t="s">
        <v>69</v>
      </c>
      <c r="AU195" s="124" t="s">
        <v>78</v>
      </c>
      <c r="AY195" s="117" t="s">
        <v>116</v>
      </c>
      <c r="BK195" s="125">
        <f>SUM(BK196:BK206)</f>
        <v>0</v>
      </c>
    </row>
    <row r="196" spans="2:65" s="1" customFormat="1" ht="33" customHeight="1">
      <c r="B196" s="128"/>
      <c r="C196" s="129">
        <v>58</v>
      </c>
      <c r="D196" s="129" t="s">
        <v>119</v>
      </c>
      <c r="E196" s="130" t="s">
        <v>501</v>
      </c>
      <c r="F196" s="131" t="s">
        <v>502</v>
      </c>
      <c r="G196" s="132" t="s">
        <v>122</v>
      </c>
      <c r="H196" s="133">
        <v>485</v>
      </c>
      <c r="I196" s="134"/>
      <c r="J196" s="135">
        <f t="shared" ref="J196:J206" si="41">ROUND(I196*H196,2)</f>
        <v>0</v>
      </c>
      <c r="K196" s="131" t="s">
        <v>1</v>
      </c>
      <c r="L196" s="28"/>
      <c r="M196" s="136" t="s">
        <v>1</v>
      </c>
      <c r="N196" s="137" t="s">
        <v>35</v>
      </c>
      <c r="P196" s="138">
        <f t="shared" ref="P196:P206" si="42">O196*H196</f>
        <v>0</v>
      </c>
      <c r="Q196" s="138">
        <v>0</v>
      </c>
      <c r="R196" s="138">
        <f t="shared" ref="R196:R206" si="43">Q196*H196</f>
        <v>0</v>
      </c>
      <c r="S196" s="138">
        <v>0</v>
      </c>
      <c r="T196" s="139">
        <f t="shared" ref="T196:T206" si="44">S196*H196</f>
        <v>0</v>
      </c>
      <c r="W196" s="163"/>
      <c r="AR196" s="140" t="s">
        <v>128</v>
      </c>
      <c r="AT196" s="140" t="s">
        <v>119</v>
      </c>
      <c r="AU196" s="140" t="s">
        <v>80</v>
      </c>
      <c r="AY196" s="13" t="s">
        <v>116</v>
      </c>
      <c r="BE196" s="141">
        <f t="shared" ref="BE196:BE206" si="45">IF(N196="základní",J196,0)</f>
        <v>0</v>
      </c>
      <c r="BF196" s="141">
        <f t="shared" ref="BF196:BF206" si="46">IF(N196="snížená",J196,0)</f>
        <v>0</v>
      </c>
      <c r="BG196" s="141">
        <f t="shared" ref="BG196:BG206" si="47">IF(N196="zákl. přenesená",J196,0)</f>
        <v>0</v>
      </c>
      <c r="BH196" s="141">
        <f t="shared" ref="BH196:BH206" si="48">IF(N196="sníž. přenesená",J196,0)</f>
        <v>0</v>
      </c>
      <c r="BI196" s="141">
        <f t="shared" ref="BI196:BI206" si="49">IF(N196="nulová",J196,0)</f>
        <v>0</v>
      </c>
      <c r="BJ196" s="13" t="s">
        <v>78</v>
      </c>
      <c r="BK196" s="141">
        <f t="shared" ref="BK196:BK206" si="50">ROUND(I196*H196,2)</f>
        <v>0</v>
      </c>
      <c r="BL196" s="13" t="s">
        <v>128</v>
      </c>
      <c r="BM196" s="140" t="s">
        <v>293</v>
      </c>
    </row>
    <row r="197" spans="2:65" s="1" customFormat="1" ht="16.5" customHeight="1">
      <c r="B197" s="128"/>
      <c r="C197" s="129">
        <v>59</v>
      </c>
      <c r="D197" s="129" t="s">
        <v>119</v>
      </c>
      <c r="E197" s="130" t="s">
        <v>503</v>
      </c>
      <c r="F197" s="131" t="s">
        <v>504</v>
      </c>
      <c r="G197" s="132" t="s">
        <v>505</v>
      </c>
      <c r="H197" s="133">
        <v>5.2</v>
      </c>
      <c r="I197" s="134"/>
      <c r="J197" s="135">
        <f t="shared" si="41"/>
        <v>0</v>
      </c>
      <c r="K197" s="131" t="s">
        <v>1</v>
      </c>
      <c r="L197" s="28"/>
      <c r="M197" s="136" t="s">
        <v>1</v>
      </c>
      <c r="N197" s="137" t="s">
        <v>35</v>
      </c>
      <c r="P197" s="138">
        <f t="shared" si="42"/>
        <v>0</v>
      </c>
      <c r="Q197" s="138">
        <v>0</v>
      </c>
      <c r="R197" s="138">
        <f t="shared" si="43"/>
        <v>0</v>
      </c>
      <c r="S197" s="138">
        <v>0</v>
      </c>
      <c r="T197" s="139">
        <f t="shared" si="44"/>
        <v>0</v>
      </c>
      <c r="W197" s="163"/>
      <c r="AR197" s="140" t="s">
        <v>128</v>
      </c>
      <c r="AT197" s="140" t="s">
        <v>119</v>
      </c>
      <c r="AU197" s="140" t="s">
        <v>80</v>
      </c>
      <c r="AY197" s="13" t="s">
        <v>116</v>
      </c>
      <c r="BE197" s="141">
        <f t="shared" si="45"/>
        <v>0</v>
      </c>
      <c r="BF197" s="141">
        <f t="shared" si="46"/>
        <v>0</v>
      </c>
      <c r="BG197" s="141">
        <f t="shared" si="47"/>
        <v>0</v>
      </c>
      <c r="BH197" s="141">
        <f t="shared" si="48"/>
        <v>0</v>
      </c>
      <c r="BI197" s="141">
        <f t="shared" si="49"/>
        <v>0</v>
      </c>
      <c r="BJ197" s="13" t="s">
        <v>78</v>
      </c>
      <c r="BK197" s="141">
        <f t="shared" si="50"/>
        <v>0</v>
      </c>
      <c r="BL197" s="13" t="s">
        <v>128</v>
      </c>
      <c r="BM197" s="140" t="s">
        <v>301</v>
      </c>
    </row>
    <row r="198" spans="2:65" s="1" customFormat="1" ht="16.5" customHeight="1">
      <c r="B198" s="128"/>
      <c r="C198" s="129">
        <v>60</v>
      </c>
      <c r="D198" s="129" t="s">
        <v>119</v>
      </c>
      <c r="E198" s="130" t="s">
        <v>506</v>
      </c>
      <c r="F198" s="131" t="s">
        <v>507</v>
      </c>
      <c r="G198" s="132" t="s">
        <v>438</v>
      </c>
      <c r="H198" s="133">
        <v>72</v>
      </c>
      <c r="I198" s="134"/>
      <c r="J198" s="135">
        <f t="shared" si="41"/>
        <v>0</v>
      </c>
      <c r="K198" s="131" t="s">
        <v>1</v>
      </c>
      <c r="L198" s="28"/>
      <c r="M198" s="136" t="s">
        <v>1</v>
      </c>
      <c r="N198" s="137" t="s">
        <v>35</v>
      </c>
      <c r="P198" s="138">
        <f t="shared" si="42"/>
        <v>0</v>
      </c>
      <c r="Q198" s="138">
        <v>0</v>
      </c>
      <c r="R198" s="138">
        <f t="shared" si="43"/>
        <v>0</v>
      </c>
      <c r="S198" s="138">
        <v>0</v>
      </c>
      <c r="T198" s="139">
        <f t="shared" si="44"/>
        <v>0</v>
      </c>
      <c r="W198" s="163"/>
      <c r="AR198" s="140" t="s">
        <v>128</v>
      </c>
      <c r="AT198" s="140" t="s">
        <v>119</v>
      </c>
      <c r="AU198" s="140" t="s">
        <v>80</v>
      </c>
      <c r="AY198" s="13" t="s">
        <v>116</v>
      </c>
      <c r="BE198" s="141">
        <f t="shared" si="45"/>
        <v>0</v>
      </c>
      <c r="BF198" s="141">
        <f t="shared" si="46"/>
        <v>0</v>
      </c>
      <c r="BG198" s="141">
        <f t="shared" si="47"/>
        <v>0</v>
      </c>
      <c r="BH198" s="141">
        <f t="shared" si="48"/>
        <v>0</v>
      </c>
      <c r="BI198" s="141">
        <f t="shared" si="49"/>
        <v>0</v>
      </c>
      <c r="BJ198" s="13" t="s">
        <v>78</v>
      </c>
      <c r="BK198" s="141">
        <f t="shared" si="50"/>
        <v>0</v>
      </c>
      <c r="BL198" s="13" t="s">
        <v>128</v>
      </c>
      <c r="BM198" s="140" t="s">
        <v>304</v>
      </c>
    </row>
    <row r="199" spans="2:65" s="1" customFormat="1" ht="16.5" customHeight="1">
      <c r="B199" s="128"/>
      <c r="C199" s="129">
        <v>61</v>
      </c>
      <c r="D199" s="129" t="s">
        <v>119</v>
      </c>
      <c r="E199" s="130" t="s">
        <v>508</v>
      </c>
      <c r="F199" s="131" t="s">
        <v>509</v>
      </c>
      <c r="G199" s="132" t="s">
        <v>409</v>
      </c>
      <c r="H199" s="133">
        <v>83</v>
      </c>
      <c r="I199" s="134"/>
      <c r="J199" s="135">
        <f t="shared" si="41"/>
        <v>0</v>
      </c>
      <c r="K199" s="131" t="s">
        <v>1</v>
      </c>
      <c r="L199" s="28"/>
      <c r="M199" s="136" t="s">
        <v>1</v>
      </c>
      <c r="N199" s="137" t="s">
        <v>35</v>
      </c>
      <c r="P199" s="138">
        <f t="shared" si="42"/>
        <v>0</v>
      </c>
      <c r="Q199" s="138">
        <v>0</v>
      </c>
      <c r="R199" s="138">
        <f t="shared" si="43"/>
        <v>0</v>
      </c>
      <c r="S199" s="138">
        <v>0</v>
      </c>
      <c r="T199" s="139">
        <f t="shared" si="44"/>
        <v>0</v>
      </c>
      <c r="W199" s="163"/>
      <c r="AR199" s="140" t="s">
        <v>128</v>
      </c>
      <c r="AT199" s="140" t="s">
        <v>119</v>
      </c>
      <c r="AU199" s="140" t="s">
        <v>80</v>
      </c>
      <c r="AY199" s="13" t="s">
        <v>116</v>
      </c>
      <c r="BE199" s="141">
        <f t="shared" si="45"/>
        <v>0</v>
      </c>
      <c r="BF199" s="141">
        <f t="shared" si="46"/>
        <v>0</v>
      </c>
      <c r="BG199" s="141">
        <f t="shared" si="47"/>
        <v>0</v>
      </c>
      <c r="BH199" s="141">
        <f t="shared" si="48"/>
        <v>0</v>
      </c>
      <c r="BI199" s="141">
        <f t="shared" si="49"/>
        <v>0</v>
      </c>
      <c r="BJ199" s="13" t="s">
        <v>78</v>
      </c>
      <c r="BK199" s="141">
        <f t="shared" si="50"/>
        <v>0</v>
      </c>
      <c r="BL199" s="13" t="s">
        <v>128</v>
      </c>
      <c r="BM199" s="140" t="s">
        <v>308</v>
      </c>
    </row>
    <row r="200" spans="2:65" s="1" customFormat="1" ht="21.75" customHeight="1">
      <c r="B200" s="128"/>
      <c r="C200" s="129">
        <v>62</v>
      </c>
      <c r="D200" s="129" t="s">
        <v>119</v>
      </c>
      <c r="E200" s="130" t="s">
        <v>510</v>
      </c>
      <c r="F200" s="131" t="s">
        <v>511</v>
      </c>
      <c r="G200" s="132" t="s">
        <v>409</v>
      </c>
      <c r="H200" s="133">
        <v>32</v>
      </c>
      <c r="I200" s="134"/>
      <c r="J200" s="135">
        <f t="shared" si="41"/>
        <v>0</v>
      </c>
      <c r="K200" s="131" t="s">
        <v>1</v>
      </c>
      <c r="L200" s="28"/>
      <c r="M200" s="136" t="s">
        <v>1</v>
      </c>
      <c r="N200" s="137" t="s">
        <v>35</v>
      </c>
      <c r="P200" s="138">
        <f t="shared" si="42"/>
        <v>0</v>
      </c>
      <c r="Q200" s="138">
        <v>0</v>
      </c>
      <c r="R200" s="138">
        <f t="shared" si="43"/>
        <v>0</v>
      </c>
      <c r="S200" s="138">
        <v>0</v>
      </c>
      <c r="T200" s="139">
        <f t="shared" si="44"/>
        <v>0</v>
      </c>
      <c r="W200" s="163"/>
      <c r="AR200" s="140" t="s">
        <v>128</v>
      </c>
      <c r="AT200" s="140" t="s">
        <v>119</v>
      </c>
      <c r="AU200" s="140" t="s">
        <v>80</v>
      </c>
      <c r="AY200" s="13" t="s">
        <v>116</v>
      </c>
      <c r="BE200" s="141">
        <f t="shared" si="45"/>
        <v>0</v>
      </c>
      <c r="BF200" s="141">
        <f t="shared" si="46"/>
        <v>0</v>
      </c>
      <c r="BG200" s="141">
        <f t="shared" si="47"/>
        <v>0</v>
      </c>
      <c r="BH200" s="141">
        <f t="shared" si="48"/>
        <v>0</v>
      </c>
      <c r="BI200" s="141">
        <f t="shared" si="49"/>
        <v>0</v>
      </c>
      <c r="BJ200" s="13" t="s">
        <v>78</v>
      </c>
      <c r="BK200" s="141">
        <f t="shared" si="50"/>
        <v>0</v>
      </c>
      <c r="BL200" s="13" t="s">
        <v>128</v>
      </c>
      <c r="BM200" s="140" t="s">
        <v>311</v>
      </c>
    </row>
    <row r="201" spans="2:65" s="1" customFormat="1" ht="24.2" customHeight="1">
      <c r="B201" s="128"/>
      <c r="C201" s="129">
        <v>63</v>
      </c>
      <c r="D201" s="129" t="s">
        <v>119</v>
      </c>
      <c r="E201" s="130" t="s">
        <v>512</v>
      </c>
      <c r="F201" s="131" t="s">
        <v>513</v>
      </c>
      <c r="G201" s="132" t="s">
        <v>409</v>
      </c>
      <c r="H201" s="133">
        <v>32</v>
      </c>
      <c r="I201" s="134"/>
      <c r="J201" s="135">
        <f t="shared" si="41"/>
        <v>0</v>
      </c>
      <c r="K201" s="131" t="s">
        <v>1</v>
      </c>
      <c r="L201" s="28"/>
      <c r="M201" s="136" t="s">
        <v>1</v>
      </c>
      <c r="N201" s="137" t="s">
        <v>35</v>
      </c>
      <c r="P201" s="138">
        <f t="shared" si="42"/>
        <v>0</v>
      </c>
      <c r="Q201" s="138">
        <v>0</v>
      </c>
      <c r="R201" s="138">
        <f t="shared" si="43"/>
        <v>0</v>
      </c>
      <c r="S201" s="138">
        <v>0</v>
      </c>
      <c r="T201" s="139">
        <f t="shared" si="44"/>
        <v>0</v>
      </c>
      <c r="W201" s="163"/>
      <c r="AR201" s="140" t="s">
        <v>128</v>
      </c>
      <c r="AT201" s="140" t="s">
        <v>119</v>
      </c>
      <c r="AU201" s="140" t="s">
        <v>80</v>
      </c>
      <c r="AY201" s="13" t="s">
        <v>116</v>
      </c>
      <c r="BE201" s="141">
        <f t="shared" si="45"/>
        <v>0</v>
      </c>
      <c r="BF201" s="141">
        <f t="shared" si="46"/>
        <v>0</v>
      </c>
      <c r="BG201" s="141">
        <f t="shared" si="47"/>
        <v>0</v>
      </c>
      <c r="BH201" s="141">
        <f t="shared" si="48"/>
        <v>0</v>
      </c>
      <c r="BI201" s="141">
        <f t="shared" si="49"/>
        <v>0</v>
      </c>
      <c r="BJ201" s="13" t="s">
        <v>78</v>
      </c>
      <c r="BK201" s="141">
        <f t="shared" si="50"/>
        <v>0</v>
      </c>
      <c r="BL201" s="13" t="s">
        <v>128</v>
      </c>
      <c r="BM201" s="140" t="s">
        <v>316</v>
      </c>
    </row>
    <row r="202" spans="2:65" s="1" customFormat="1" ht="24.2" customHeight="1">
      <c r="B202" s="128"/>
      <c r="C202" s="129">
        <v>64</v>
      </c>
      <c r="D202" s="129" t="s">
        <v>119</v>
      </c>
      <c r="E202" s="130" t="s">
        <v>514</v>
      </c>
      <c r="F202" s="131" t="s">
        <v>515</v>
      </c>
      <c r="G202" s="132" t="s">
        <v>329</v>
      </c>
      <c r="H202" s="133">
        <v>3</v>
      </c>
      <c r="I202" s="134"/>
      <c r="J202" s="135">
        <f t="shared" si="41"/>
        <v>0</v>
      </c>
      <c r="K202" s="131" t="s">
        <v>1</v>
      </c>
      <c r="L202" s="28"/>
      <c r="M202" s="136" t="s">
        <v>1</v>
      </c>
      <c r="N202" s="137" t="s">
        <v>35</v>
      </c>
      <c r="P202" s="138">
        <f t="shared" si="42"/>
        <v>0</v>
      </c>
      <c r="Q202" s="138">
        <v>0</v>
      </c>
      <c r="R202" s="138">
        <f t="shared" si="43"/>
        <v>0</v>
      </c>
      <c r="S202" s="138">
        <v>0</v>
      </c>
      <c r="T202" s="139">
        <f t="shared" si="44"/>
        <v>0</v>
      </c>
      <c r="W202" s="163"/>
      <c r="AR202" s="140" t="s">
        <v>128</v>
      </c>
      <c r="AT202" s="140" t="s">
        <v>119</v>
      </c>
      <c r="AU202" s="140" t="s">
        <v>80</v>
      </c>
      <c r="AY202" s="13" t="s">
        <v>116</v>
      </c>
      <c r="BE202" s="141">
        <f t="shared" si="45"/>
        <v>0</v>
      </c>
      <c r="BF202" s="141">
        <f t="shared" si="46"/>
        <v>0</v>
      </c>
      <c r="BG202" s="141">
        <f t="shared" si="47"/>
        <v>0</v>
      </c>
      <c r="BH202" s="141">
        <f t="shared" si="48"/>
        <v>0</v>
      </c>
      <c r="BI202" s="141">
        <f t="shared" si="49"/>
        <v>0</v>
      </c>
      <c r="BJ202" s="13" t="s">
        <v>78</v>
      </c>
      <c r="BK202" s="141">
        <f t="shared" si="50"/>
        <v>0</v>
      </c>
      <c r="BL202" s="13" t="s">
        <v>128</v>
      </c>
      <c r="BM202" s="140" t="s">
        <v>319</v>
      </c>
    </row>
    <row r="203" spans="2:65" s="1" customFormat="1" ht="16.5" customHeight="1">
      <c r="B203" s="128"/>
      <c r="C203" s="129">
        <v>65</v>
      </c>
      <c r="D203" s="129" t="s">
        <v>119</v>
      </c>
      <c r="E203" s="130" t="s">
        <v>516</v>
      </c>
      <c r="F203" s="131" t="s">
        <v>517</v>
      </c>
      <c r="G203" s="132" t="s">
        <v>438</v>
      </c>
      <c r="H203" s="133">
        <v>28</v>
      </c>
      <c r="I203" s="134"/>
      <c r="J203" s="135">
        <f t="shared" si="41"/>
        <v>0</v>
      </c>
      <c r="K203" s="131" t="s">
        <v>1</v>
      </c>
      <c r="L203" s="28"/>
      <c r="M203" s="136" t="s">
        <v>1</v>
      </c>
      <c r="N203" s="137" t="s">
        <v>35</v>
      </c>
      <c r="P203" s="138">
        <f t="shared" si="42"/>
        <v>0</v>
      </c>
      <c r="Q203" s="138">
        <v>0</v>
      </c>
      <c r="R203" s="138">
        <f t="shared" si="43"/>
        <v>0</v>
      </c>
      <c r="S203" s="138">
        <v>0</v>
      </c>
      <c r="T203" s="139">
        <f t="shared" si="44"/>
        <v>0</v>
      </c>
      <c r="AR203" s="140" t="s">
        <v>128</v>
      </c>
      <c r="AT203" s="140" t="s">
        <v>119</v>
      </c>
      <c r="AU203" s="140" t="s">
        <v>80</v>
      </c>
      <c r="AY203" s="13" t="s">
        <v>116</v>
      </c>
      <c r="BE203" s="141">
        <f t="shared" si="45"/>
        <v>0</v>
      </c>
      <c r="BF203" s="141">
        <f t="shared" si="46"/>
        <v>0</v>
      </c>
      <c r="BG203" s="141">
        <f t="shared" si="47"/>
        <v>0</v>
      </c>
      <c r="BH203" s="141">
        <f t="shared" si="48"/>
        <v>0</v>
      </c>
      <c r="BI203" s="141">
        <f t="shared" si="49"/>
        <v>0</v>
      </c>
      <c r="BJ203" s="13" t="s">
        <v>78</v>
      </c>
      <c r="BK203" s="141">
        <f t="shared" si="50"/>
        <v>0</v>
      </c>
      <c r="BL203" s="13" t="s">
        <v>128</v>
      </c>
      <c r="BM203" s="140" t="s">
        <v>326</v>
      </c>
    </row>
    <row r="204" spans="2:65" s="1" customFormat="1" ht="16.5" customHeight="1">
      <c r="B204" s="128"/>
      <c r="C204" s="129">
        <v>66</v>
      </c>
      <c r="D204" s="129" t="s">
        <v>119</v>
      </c>
      <c r="E204" s="130" t="s">
        <v>518</v>
      </c>
      <c r="F204" s="131" t="s">
        <v>519</v>
      </c>
      <c r="G204" s="132" t="s">
        <v>438</v>
      </c>
      <c r="H204" s="133">
        <v>28</v>
      </c>
      <c r="I204" s="134"/>
      <c r="J204" s="135">
        <f t="shared" si="41"/>
        <v>0</v>
      </c>
      <c r="K204" s="131" t="s">
        <v>1</v>
      </c>
      <c r="L204" s="28"/>
      <c r="M204" s="136" t="s">
        <v>1</v>
      </c>
      <c r="N204" s="137" t="s">
        <v>35</v>
      </c>
      <c r="P204" s="138">
        <f t="shared" si="42"/>
        <v>0</v>
      </c>
      <c r="Q204" s="138">
        <v>0</v>
      </c>
      <c r="R204" s="138">
        <f t="shared" si="43"/>
        <v>0</v>
      </c>
      <c r="S204" s="138">
        <v>0</v>
      </c>
      <c r="T204" s="139">
        <f t="shared" si="44"/>
        <v>0</v>
      </c>
      <c r="AR204" s="140" t="s">
        <v>128</v>
      </c>
      <c r="AT204" s="140" t="s">
        <v>119</v>
      </c>
      <c r="AU204" s="140" t="s">
        <v>80</v>
      </c>
      <c r="AY204" s="13" t="s">
        <v>116</v>
      </c>
      <c r="BE204" s="141">
        <f t="shared" si="45"/>
        <v>0</v>
      </c>
      <c r="BF204" s="141">
        <f t="shared" si="46"/>
        <v>0</v>
      </c>
      <c r="BG204" s="141">
        <f t="shared" si="47"/>
        <v>0</v>
      </c>
      <c r="BH204" s="141">
        <f t="shared" si="48"/>
        <v>0</v>
      </c>
      <c r="BI204" s="141">
        <f t="shared" si="49"/>
        <v>0</v>
      </c>
      <c r="BJ204" s="13" t="s">
        <v>78</v>
      </c>
      <c r="BK204" s="141">
        <f t="shared" si="50"/>
        <v>0</v>
      </c>
      <c r="BL204" s="13" t="s">
        <v>128</v>
      </c>
      <c r="BM204" s="140" t="s">
        <v>330</v>
      </c>
    </row>
    <row r="205" spans="2:65" s="1" customFormat="1" ht="16.5" customHeight="1">
      <c r="B205" s="128"/>
      <c r="C205" s="129">
        <v>67</v>
      </c>
      <c r="D205" s="129" t="s">
        <v>119</v>
      </c>
      <c r="E205" s="130" t="s">
        <v>520</v>
      </c>
      <c r="F205" s="131" t="s">
        <v>521</v>
      </c>
      <c r="G205" s="132" t="s">
        <v>438</v>
      </c>
      <c r="H205" s="133">
        <v>4</v>
      </c>
      <c r="I205" s="134"/>
      <c r="J205" s="135">
        <f t="shared" si="41"/>
        <v>0</v>
      </c>
      <c r="K205" s="131" t="s">
        <v>1</v>
      </c>
      <c r="L205" s="28"/>
      <c r="M205" s="136" t="s">
        <v>1</v>
      </c>
      <c r="N205" s="137" t="s">
        <v>35</v>
      </c>
      <c r="P205" s="138">
        <f t="shared" si="42"/>
        <v>0</v>
      </c>
      <c r="Q205" s="138">
        <v>0</v>
      </c>
      <c r="R205" s="138">
        <f t="shared" si="43"/>
        <v>0</v>
      </c>
      <c r="S205" s="138">
        <v>0</v>
      </c>
      <c r="T205" s="139">
        <f t="shared" si="44"/>
        <v>0</v>
      </c>
      <c r="AR205" s="140" t="s">
        <v>128</v>
      </c>
      <c r="AT205" s="140" t="s">
        <v>119</v>
      </c>
      <c r="AU205" s="140" t="s">
        <v>80</v>
      </c>
      <c r="AY205" s="13" t="s">
        <v>116</v>
      </c>
      <c r="BE205" s="141">
        <f t="shared" si="45"/>
        <v>0</v>
      </c>
      <c r="BF205" s="141">
        <f t="shared" si="46"/>
        <v>0</v>
      </c>
      <c r="BG205" s="141">
        <f t="shared" si="47"/>
        <v>0</v>
      </c>
      <c r="BH205" s="141">
        <f t="shared" si="48"/>
        <v>0</v>
      </c>
      <c r="BI205" s="141">
        <f t="shared" si="49"/>
        <v>0</v>
      </c>
      <c r="BJ205" s="13" t="s">
        <v>78</v>
      </c>
      <c r="BK205" s="141">
        <f t="shared" si="50"/>
        <v>0</v>
      </c>
      <c r="BL205" s="13" t="s">
        <v>128</v>
      </c>
      <c r="BM205" s="140" t="s">
        <v>334</v>
      </c>
    </row>
    <row r="206" spans="2:65" s="1" customFormat="1" ht="16.5" customHeight="1">
      <c r="B206" s="128"/>
      <c r="C206" s="129">
        <v>68</v>
      </c>
      <c r="D206" s="129" t="s">
        <v>119</v>
      </c>
      <c r="E206" s="130" t="s">
        <v>522</v>
      </c>
      <c r="F206" s="131" t="s">
        <v>523</v>
      </c>
      <c r="G206" s="132" t="s">
        <v>329</v>
      </c>
      <c r="H206" s="133">
        <v>1</v>
      </c>
      <c r="I206" s="134"/>
      <c r="J206" s="135">
        <f t="shared" si="41"/>
        <v>0</v>
      </c>
      <c r="K206" s="131" t="s">
        <v>1</v>
      </c>
      <c r="L206" s="28"/>
      <c r="M206" s="136" t="s">
        <v>1</v>
      </c>
      <c r="N206" s="137" t="s">
        <v>35</v>
      </c>
      <c r="P206" s="138">
        <f t="shared" si="42"/>
        <v>0</v>
      </c>
      <c r="Q206" s="138">
        <v>0</v>
      </c>
      <c r="R206" s="138">
        <f t="shared" si="43"/>
        <v>0</v>
      </c>
      <c r="S206" s="138">
        <v>0</v>
      </c>
      <c r="T206" s="139">
        <f t="shared" si="44"/>
        <v>0</v>
      </c>
      <c r="AR206" s="140" t="s">
        <v>128</v>
      </c>
      <c r="AT206" s="140" t="s">
        <v>119</v>
      </c>
      <c r="AU206" s="140" t="s">
        <v>80</v>
      </c>
      <c r="AY206" s="13" t="s">
        <v>116</v>
      </c>
      <c r="BE206" s="141">
        <f t="shared" si="45"/>
        <v>0</v>
      </c>
      <c r="BF206" s="141">
        <f t="shared" si="46"/>
        <v>0</v>
      </c>
      <c r="BG206" s="141">
        <f t="shared" si="47"/>
        <v>0</v>
      </c>
      <c r="BH206" s="141">
        <f t="shared" si="48"/>
        <v>0</v>
      </c>
      <c r="BI206" s="141">
        <f t="shared" si="49"/>
        <v>0</v>
      </c>
      <c r="BJ206" s="13" t="s">
        <v>78</v>
      </c>
      <c r="BK206" s="141">
        <f t="shared" si="50"/>
        <v>0</v>
      </c>
      <c r="BL206" s="13" t="s">
        <v>128</v>
      </c>
      <c r="BM206" s="140" t="s">
        <v>337</v>
      </c>
    </row>
    <row r="207" spans="2:65" s="11" customFormat="1" ht="22.9" customHeight="1">
      <c r="B207" s="116"/>
      <c r="D207" s="117" t="s">
        <v>69</v>
      </c>
      <c r="E207" s="126" t="s">
        <v>117</v>
      </c>
      <c r="F207" s="126" t="s">
        <v>524</v>
      </c>
      <c r="I207" s="119"/>
      <c r="J207" s="127">
        <f>BK207</f>
        <v>0</v>
      </c>
      <c r="L207" s="116"/>
      <c r="M207" s="121"/>
      <c r="P207" s="122">
        <f>SUM(P208:P210)</f>
        <v>0</v>
      </c>
      <c r="R207" s="122">
        <f>SUM(R208:R210)</f>
        <v>0</v>
      </c>
      <c r="T207" s="123">
        <f>SUM(T208:T210)</f>
        <v>0</v>
      </c>
      <c r="AR207" s="117" t="s">
        <v>80</v>
      </c>
      <c r="AT207" s="124" t="s">
        <v>69</v>
      </c>
      <c r="AU207" s="124" t="s">
        <v>78</v>
      </c>
      <c r="AY207" s="117" t="s">
        <v>116</v>
      </c>
      <c r="BK207" s="125">
        <f>SUM(BK208:BK210)</f>
        <v>0</v>
      </c>
    </row>
    <row r="208" spans="2:65" s="1" customFormat="1" ht="24.2" customHeight="1">
      <c r="B208" s="128"/>
      <c r="C208" s="129">
        <v>69</v>
      </c>
      <c r="D208" s="129" t="s">
        <v>119</v>
      </c>
      <c r="E208" s="130" t="s">
        <v>525</v>
      </c>
      <c r="F208" s="131" t="s">
        <v>526</v>
      </c>
      <c r="G208" s="132" t="s">
        <v>122</v>
      </c>
      <c r="H208" s="133">
        <v>202</v>
      </c>
      <c r="I208" s="134"/>
      <c r="J208" s="135">
        <f>ROUND(I208*H208,2)</f>
        <v>0</v>
      </c>
      <c r="K208" s="131" t="s">
        <v>1</v>
      </c>
      <c r="L208" s="28"/>
      <c r="M208" s="136" t="s">
        <v>1</v>
      </c>
      <c r="N208" s="137" t="s">
        <v>35</v>
      </c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123</v>
      </c>
      <c r="AT208" s="140" t="s">
        <v>119</v>
      </c>
      <c r="AU208" s="140" t="s">
        <v>80</v>
      </c>
      <c r="AY208" s="13" t="s">
        <v>116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3" t="s">
        <v>78</v>
      </c>
      <c r="BK208" s="141">
        <f>ROUND(I208*H208,2)</f>
        <v>0</v>
      </c>
      <c r="BL208" s="13" t="s">
        <v>123</v>
      </c>
      <c r="BM208" s="140" t="s">
        <v>527</v>
      </c>
    </row>
    <row r="209" spans="2:65" s="1" customFormat="1" ht="37.9" customHeight="1">
      <c r="B209" s="128"/>
      <c r="C209" s="129">
        <v>70</v>
      </c>
      <c r="D209" s="129" t="s">
        <v>119</v>
      </c>
      <c r="E209" s="130" t="s">
        <v>528</v>
      </c>
      <c r="F209" s="131" t="s">
        <v>529</v>
      </c>
      <c r="G209" s="132" t="s">
        <v>438</v>
      </c>
      <c r="H209" s="133">
        <v>320</v>
      </c>
      <c r="I209" s="134"/>
      <c r="J209" s="135">
        <f>ROUND(I209*H209,2)</f>
        <v>0</v>
      </c>
      <c r="K209" s="131" t="s">
        <v>1</v>
      </c>
      <c r="L209" s="28"/>
      <c r="M209" s="136" t="s">
        <v>1</v>
      </c>
      <c r="N209" s="137" t="s">
        <v>35</v>
      </c>
      <c r="P209" s="138">
        <f>O209*H209</f>
        <v>0</v>
      </c>
      <c r="Q209" s="138">
        <v>0</v>
      </c>
      <c r="R209" s="138">
        <f>Q209*H209</f>
        <v>0</v>
      </c>
      <c r="S209" s="138">
        <v>0</v>
      </c>
      <c r="T209" s="139">
        <f>S209*H209</f>
        <v>0</v>
      </c>
      <c r="AR209" s="140" t="s">
        <v>123</v>
      </c>
      <c r="AT209" s="140" t="s">
        <v>119</v>
      </c>
      <c r="AU209" s="140" t="s">
        <v>80</v>
      </c>
      <c r="AY209" s="13" t="s">
        <v>116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3" t="s">
        <v>78</v>
      </c>
      <c r="BK209" s="141">
        <f>ROUND(I209*H209,2)</f>
        <v>0</v>
      </c>
      <c r="BL209" s="13" t="s">
        <v>123</v>
      </c>
      <c r="BM209" s="140" t="s">
        <v>530</v>
      </c>
    </row>
    <row r="210" spans="2:65" s="1" customFormat="1" ht="21.75" customHeight="1">
      <c r="B210" s="128"/>
      <c r="C210" s="129">
        <v>71</v>
      </c>
      <c r="D210" s="129" t="s">
        <v>119</v>
      </c>
      <c r="E210" s="130" t="s">
        <v>531</v>
      </c>
      <c r="F210" s="131" t="s">
        <v>532</v>
      </c>
      <c r="G210" s="132" t="s">
        <v>157</v>
      </c>
      <c r="H210" s="133">
        <v>2143</v>
      </c>
      <c r="I210" s="134"/>
      <c r="J210" s="135">
        <f>ROUND(I210*H210,2)</f>
        <v>0</v>
      </c>
      <c r="K210" s="131"/>
      <c r="L210" s="28"/>
      <c r="M210" s="136" t="s">
        <v>1</v>
      </c>
      <c r="N210" s="137" t="s">
        <v>35</v>
      </c>
      <c r="P210" s="138">
        <f>O210*H210</f>
        <v>0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123</v>
      </c>
      <c r="AT210" s="140" t="s">
        <v>119</v>
      </c>
      <c r="AU210" s="140" t="s">
        <v>80</v>
      </c>
      <c r="AY210" s="13" t="s">
        <v>116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3" t="s">
        <v>78</v>
      </c>
      <c r="BK210" s="141">
        <f>ROUND(I210*H210,2)</f>
        <v>0</v>
      </c>
      <c r="BL210" s="13" t="s">
        <v>123</v>
      </c>
      <c r="BM210" s="140" t="s">
        <v>533</v>
      </c>
    </row>
    <row r="211" spans="2:65" s="11" customFormat="1" ht="25.9" customHeight="1">
      <c r="B211" s="116"/>
      <c r="D211" s="117" t="s">
        <v>69</v>
      </c>
      <c r="E211" s="118" t="s">
        <v>534</v>
      </c>
      <c r="F211" s="118" t="s">
        <v>534</v>
      </c>
      <c r="I211" s="119"/>
      <c r="J211" s="120">
        <f>BK211</f>
        <v>0</v>
      </c>
      <c r="L211" s="116"/>
      <c r="M211" s="121"/>
      <c r="P211" s="122">
        <f>P212+P222</f>
        <v>0</v>
      </c>
      <c r="R211" s="122">
        <f>R212+R222</f>
        <v>0</v>
      </c>
      <c r="T211" s="123">
        <f>T212+T222</f>
        <v>0</v>
      </c>
      <c r="AR211" s="117" t="s">
        <v>78</v>
      </c>
      <c r="AT211" s="124" t="s">
        <v>69</v>
      </c>
      <c r="AU211" s="124" t="s">
        <v>70</v>
      </c>
      <c r="AY211" s="117" t="s">
        <v>116</v>
      </c>
      <c r="BK211" s="125">
        <f>BK212+BK222</f>
        <v>0</v>
      </c>
    </row>
    <row r="212" spans="2:65" s="11" customFormat="1" ht="22.9" customHeight="1">
      <c r="B212" s="116"/>
      <c r="D212" s="117" t="s">
        <v>69</v>
      </c>
      <c r="E212" s="126" t="s">
        <v>535</v>
      </c>
      <c r="F212" s="126" t="s">
        <v>536</v>
      </c>
      <c r="I212" s="119"/>
      <c r="J212" s="127">
        <f>BK212</f>
        <v>0</v>
      </c>
      <c r="L212" s="116"/>
      <c r="M212" s="121"/>
      <c r="P212" s="122">
        <f>SUM(P213:P221)</f>
        <v>0</v>
      </c>
      <c r="R212" s="122">
        <f>SUM(R213:R221)</f>
        <v>0</v>
      </c>
      <c r="T212" s="123">
        <f>SUM(T213:T221)</f>
        <v>0</v>
      </c>
      <c r="AR212" s="117" t="s">
        <v>78</v>
      </c>
      <c r="AT212" s="124" t="s">
        <v>69</v>
      </c>
      <c r="AU212" s="124" t="s">
        <v>78</v>
      </c>
      <c r="AY212" s="117" t="s">
        <v>116</v>
      </c>
      <c r="BK212" s="125">
        <f>SUM(BK213:BK221)</f>
        <v>0</v>
      </c>
    </row>
    <row r="213" spans="2:65" s="1" customFormat="1" ht="21.75" customHeight="1">
      <c r="B213" s="128"/>
      <c r="C213" s="129">
        <v>72</v>
      </c>
      <c r="D213" s="129" t="s">
        <v>119</v>
      </c>
      <c r="E213" s="130" t="s">
        <v>537</v>
      </c>
      <c r="F213" s="131" t="s">
        <v>538</v>
      </c>
      <c r="G213" s="132" t="s">
        <v>539</v>
      </c>
      <c r="H213" s="133">
        <v>6</v>
      </c>
      <c r="I213" s="134"/>
      <c r="J213" s="135">
        <f t="shared" ref="J213:J221" si="51">ROUND(I213*H213,2)</f>
        <v>0</v>
      </c>
      <c r="K213" s="131" t="s">
        <v>1</v>
      </c>
      <c r="L213" s="28"/>
      <c r="M213" s="136" t="s">
        <v>1</v>
      </c>
      <c r="N213" s="137" t="s">
        <v>35</v>
      </c>
      <c r="P213" s="138">
        <f t="shared" ref="P213:P221" si="52">O213*H213</f>
        <v>0</v>
      </c>
      <c r="Q213" s="138">
        <v>0</v>
      </c>
      <c r="R213" s="138">
        <f t="shared" ref="R213:R221" si="53">Q213*H213</f>
        <v>0</v>
      </c>
      <c r="S213" s="138">
        <v>0</v>
      </c>
      <c r="T213" s="139">
        <f t="shared" ref="T213:T221" si="54">S213*H213</f>
        <v>0</v>
      </c>
      <c r="AR213" s="140" t="s">
        <v>128</v>
      </c>
      <c r="AT213" s="140" t="s">
        <v>119</v>
      </c>
      <c r="AU213" s="140" t="s">
        <v>80</v>
      </c>
      <c r="AY213" s="13" t="s">
        <v>116</v>
      </c>
      <c r="BE213" s="141">
        <f t="shared" ref="BE213:BE221" si="55">IF(N213="základní",J213,0)</f>
        <v>0</v>
      </c>
      <c r="BF213" s="141">
        <f t="shared" ref="BF213:BF221" si="56">IF(N213="snížená",J213,0)</f>
        <v>0</v>
      </c>
      <c r="BG213" s="141">
        <f t="shared" ref="BG213:BG221" si="57">IF(N213="zákl. přenesená",J213,0)</f>
        <v>0</v>
      </c>
      <c r="BH213" s="141">
        <f t="shared" ref="BH213:BH221" si="58">IF(N213="sníž. přenesená",J213,0)</f>
        <v>0</v>
      </c>
      <c r="BI213" s="141">
        <f t="shared" ref="BI213:BI221" si="59">IF(N213="nulová",J213,0)</f>
        <v>0</v>
      </c>
      <c r="BJ213" s="13" t="s">
        <v>78</v>
      </c>
      <c r="BK213" s="141">
        <f t="shared" ref="BK213:BK221" si="60">ROUND(I213*H213,2)</f>
        <v>0</v>
      </c>
      <c r="BL213" s="13" t="s">
        <v>128</v>
      </c>
      <c r="BM213" s="140" t="s">
        <v>540</v>
      </c>
    </row>
    <row r="214" spans="2:65" s="1" customFormat="1" ht="16.5" customHeight="1">
      <c r="B214" s="128"/>
      <c r="C214" s="129">
        <v>73</v>
      </c>
      <c r="D214" s="129" t="s">
        <v>119</v>
      </c>
      <c r="E214" s="130" t="s">
        <v>541</v>
      </c>
      <c r="F214" s="131" t="s">
        <v>542</v>
      </c>
      <c r="G214" s="132" t="s">
        <v>539</v>
      </c>
      <c r="H214" s="133">
        <v>5</v>
      </c>
      <c r="I214" s="134"/>
      <c r="J214" s="135">
        <f t="shared" si="51"/>
        <v>0</v>
      </c>
      <c r="K214" s="131"/>
      <c r="L214" s="28"/>
      <c r="M214" s="136" t="s">
        <v>1</v>
      </c>
      <c r="N214" s="137" t="s">
        <v>35</v>
      </c>
      <c r="P214" s="138">
        <f t="shared" si="52"/>
        <v>0</v>
      </c>
      <c r="Q214" s="138">
        <v>0</v>
      </c>
      <c r="R214" s="138">
        <f t="shared" si="53"/>
        <v>0</v>
      </c>
      <c r="S214" s="138">
        <v>0</v>
      </c>
      <c r="T214" s="139">
        <f t="shared" si="54"/>
        <v>0</v>
      </c>
      <c r="AR214" s="140" t="s">
        <v>128</v>
      </c>
      <c r="AT214" s="140" t="s">
        <v>119</v>
      </c>
      <c r="AU214" s="140" t="s">
        <v>80</v>
      </c>
      <c r="AY214" s="13" t="s">
        <v>116</v>
      </c>
      <c r="BE214" s="141">
        <f t="shared" si="55"/>
        <v>0</v>
      </c>
      <c r="BF214" s="141">
        <f t="shared" si="56"/>
        <v>0</v>
      </c>
      <c r="BG214" s="141">
        <f t="shared" si="57"/>
        <v>0</v>
      </c>
      <c r="BH214" s="141">
        <f t="shared" si="58"/>
        <v>0</v>
      </c>
      <c r="BI214" s="141">
        <f t="shared" si="59"/>
        <v>0</v>
      </c>
      <c r="BJ214" s="13" t="s">
        <v>78</v>
      </c>
      <c r="BK214" s="141">
        <f t="shared" si="60"/>
        <v>0</v>
      </c>
      <c r="BL214" s="13" t="s">
        <v>128</v>
      </c>
      <c r="BM214" s="140" t="s">
        <v>543</v>
      </c>
    </row>
    <row r="215" spans="2:65" s="1" customFormat="1" ht="24.2" customHeight="1">
      <c r="B215" s="128"/>
      <c r="C215" s="129">
        <v>74</v>
      </c>
      <c r="D215" s="129" t="s">
        <v>119</v>
      </c>
      <c r="E215" s="130" t="s">
        <v>544</v>
      </c>
      <c r="F215" s="131" t="s">
        <v>545</v>
      </c>
      <c r="G215" s="132" t="s">
        <v>438</v>
      </c>
      <c r="H215" s="133">
        <v>170</v>
      </c>
      <c r="I215" s="134"/>
      <c r="J215" s="135">
        <f t="shared" si="51"/>
        <v>0</v>
      </c>
      <c r="K215" s="131" t="s">
        <v>1</v>
      </c>
      <c r="L215" s="28"/>
      <c r="M215" s="136" t="s">
        <v>1</v>
      </c>
      <c r="N215" s="137" t="s">
        <v>35</v>
      </c>
      <c r="P215" s="138">
        <f t="shared" si="52"/>
        <v>0</v>
      </c>
      <c r="Q215" s="138">
        <v>0</v>
      </c>
      <c r="R215" s="138">
        <f t="shared" si="53"/>
        <v>0</v>
      </c>
      <c r="S215" s="138">
        <v>0</v>
      </c>
      <c r="T215" s="139">
        <f t="shared" si="54"/>
        <v>0</v>
      </c>
      <c r="AR215" s="140" t="s">
        <v>128</v>
      </c>
      <c r="AT215" s="140" t="s">
        <v>119</v>
      </c>
      <c r="AU215" s="140" t="s">
        <v>80</v>
      </c>
      <c r="AY215" s="13" t="s">
        <v>116</v>
      </c>
      <c r="BE215" s="141">
        <f t="shared" si="55"/>
        <v>0</v>
      </c>
      <c r="BF215" s="141">
        <f t="shared" si="56"/>
        <v>0</v>
      </c>
      <c r="BG215" s="141">
        <f t="shared" si="57"/>
        <v>0</v>
      </c>
      <c r="BH215" s="141">
        <f t="shared" si="58"/>
        <v>0</v>
      </c>
      <c r="BI215" s="141">
        <f t="shared" si="59"/>
        <v>0</v>
      </c>
      <c r="BJ215" s="13" t="s">
        <v>78</v>
      </c>
      <c r="BK215" s="141">
        <f t="shared" si="60"/>
        <v>0</v>
      </c>
      <c r="BL215" s="13" t="s">
        <v>128</v>
      </c>
      <c r="BM215" s="140" t="s">
        <v>546</v>
      </c>
    </row>
    <row r="216" spans="2:65" s="1" customFormat="1" ht="24.2" customHeight="1">
      <c r="B216" s="128"/>
      <c r="C216" s="129">
        <v>75</v>
      </c>
      <c r="D216" s="129" t="s">
        <v>119</v>
      </c>
      <c r="E216" s="130" t="s">
        <v>547</v>
      </c>
      <c r="F216" s="131" t="s">
        <v>548</v>
      </c>
      <c r="G216" s="132" t="s">
        <v>438</v>
      </c>
      <c r="H216" s="133">
        <v>65</v>
      </c>
      <c r="I216" s="134"/>
      <c r="J216" s="135">
        <f t="shared" si="51"/>
        <v>0</v>
      </c>
      <c r="K216" s="131" t="s">
        <v>1</v>
      </c>
      <c r="L216" s="28"/>
      <c r="M216" s="136" t="s">
        <v>1</v>
      </c>
      <c r="N216" s="137" t="s">
        <v>35</v>
      </c>
      <c r="P216" s="138">
        <f t="shared" si="52"/>
        <v>0</v>
      </c>
      <c r="Q216" s="138">
        <v>0</v>
      </c>
      <c r="R216" s="138">
        <f t="shared" si="53"/>
        <v>0</v>
      </c>
      <c r="S216" s="138">
        <v>0</v>
      </c>
      <c r="T216" s="139">
        <f t="shared" si="54"/>
        <v>0</v>
      </c>
      <c r="AR216" s="140" t="s">
        <v>128</v>
      </c>
      <c r="AT216" s="140" t="s">
        <v>119</v>
      </c>
      <c r="AU216" s="140" t="s">
        <v>80</v>
      </c>
      <c r="AY216" s="13" t="s">
        <v>116</v>
      </c>
      <c r="BE216" s="141">
        <f t="shared" si="55"/>
        <v>0</v>
      </c>
      <c r="BF216" s="141">
        <f t="shared" si="56"/>
        <v>0</v>
      </c>
      <c r="BG216" s="141">
        <f t="shared" si="57"/>
        <v>0</v>
      </c>
      <c r="BH216" s="141">
        <f t="shared" si="58"/>
        <v>0</v>
      </c>
      <c r="BI216" s="141">
        <f t="shared" si="59"/>
        <v>0</v>
      </c>
      <c r="BJ216" s="13" t="s">
        <v>78</v>
      </c>
      <c r="BK216" s="141">
        <f t="shared" si="60"/>
        <v>0</v>
      </c>
      <c r="BL216" s="13" t="s">
        <v>128</v>
      </c>
      <c r="BM216" s="140" t="s">
        <v>549</v>
      </c>
    </row>
    <row r="217" spans="2:65" s="1" customFormat="1" ht="24.2" customHeight="1">
      <c r="B217" s="128"/>
      <c r="C217" s="129">
        <v>76</v>
      </c>
      <c r="D217" s="129" t="s">
        <v>119</v>
      </c>
      <c r="E217" s="130" t="s">
        <v>550</v>
      </c>
      <c r="F217" s="131" t="s">
        <v>551</v>
      </c>
      <c r="G217" s="132" t="s">
        <v>539</v>
      </c>
      <c r="H217" s="133">
        <v>6</v>
      </c>
      <c r="I217" s="134"/>
      <c r="J217" s="135">
        <f t="shared" si="51"/>
        <v>0</v>
      </c>
      <c r="K217" s="131" t="s">
        <v>1</v>
      </c>
      <c r="L217" s="28"/>
      <c r="M217" s="136" t="s">
        <v>1</v>
      </c>
      <c r="N217" s="137" t="s">
        <v>35</v>
      </c>
      <c r="P217" s="138">
        <f t="shared" si="52"/>
        <v>0</v>
      </c>
      <c r="Q217" s="138">
        <v>0</v>
      </c>
      <c r="R217" s="138">
        <f t="shared" si="53"/>
        <v>0</v>
      </c>
      <c r="S217" s="138">
        <v>0</v>
      </c>
      <c r="T217" s="139">
        <f t="shared" si="54"/>
        <v>0</v>
      </c>
      <c r="AR217" s="140" t="s">
        <v>128</v>
      </c>
      <c r="AT217" s="140" t="s">
        <v>119</v>
      </c>
      <c r="AU217" s="140" t="s">
        <v>80</v>
      </c>
      <c r="AY217" s="13" t="s">
        <v>116</v>
      </c>
      <c r="BE217" s="141">
        <f t="shared" si="55"/>
        <v>0</v>
      </c>
      <c r="BF217" s="141">
        <f t="shared" si="56"/>
        <v>0</v>
      </c>
      <c r="BG217" s="141">
        <f t="shared" si="57"/>
        <v>0</v>
      </c>
      <c r="BH217" s="141">
        <f t="shared" si="58"/>
        <v>0</v>
      </c>
      <c r="BI217" s="141">
        <f t="shared" si="59"/>
        <v>0</v>
      </c>
      <c r="BJ217" s="13" t="s">
        <v>78</v>
      </c>
      <c r="BK217" s="141">
        <f t="shared" si="60"/>
        <v>0</v>
      </c>
      <c r="BL217" s="13" t="s">
        <v>128</v>
      </c>
      <c r="BM217" s="140" t="s">
        <v>552</v>
      </c>
    </row>
    <row r="218" spans="2:65" s="1" customFormat="1" ht="24.2" customHeight="1">
      <c r="B218" s="128"/>
      <c r="C218" s="129">
        <v>77</v>
      </c>
      <c r="D218" s="129" t="s">
        <v>119</v>
      </c>
      <c r="E218" s="130" t="s">
        <v>553</v>
      </c>
      <c r="F218" s="131" t="s">
        <v>554</v>
      </c>
      <c r="G218" s="132" t="s">
        <v>325</v>
      </c>
      <c r="H218" s="133">
        <v>17</v>
      </c>
      <c r="I218" s="134"/>
      <c r="J218" s="135">
        <f t="shared" si="51"/>
        <v>0</v>
      </c>
      <c r="K218" s="131" t="s">
        <v>1</v>
      </c>
      <c r="L218" s="28"/>
      <c r="M218" s="136" t="s">
        <v>1</v>
      </c>
      <c r="N218" s="137" t="s">
        <v>35</v>
      </c>
      <c r="P218" s="138">
        <f t="shared" si="52"/>
        <v>0</v>
      </c>
      <c r="Q218" s="138">
        <v>0</v>
      </c>
      <c r="R218" s="138">
        <f t="shared" si="53"/>
        <v>0</v>
      </c>
      <c r="S218" s="138">
        <v>0</v>
      </c>
      <c r="T218" s="139">
        <f t="shared" si="54"/>
        <v>0</v>
      </c>
      <c r="AR218" s="140" t="s">
        <v>128</v>
      </c>
      <c r="AT218" s="140" t="s">
        <v>119</v>
      </c>
      <c r="AU218" s="140" t="s">
        <v>80</v>
      </c>
      <c r="AY218" s="13" t="s">
        <v>116</v>
      </c>
      <c r="BE218" s="141">
        <f t="shared" si="55"/>
        <v>0</v>
      </c>
      <c r="BF218" s="141">
        <f t="shared" si="56"/>
        <v>0</v>
      </c>
      <c r="BG218" s="141">
        <f t="shared" si="57"/>
        <v>0</v>
      </c>
      <c r="BH218" s="141">
        <f t="shared" si="58"/>
        <v>0</v>
      </c>
      <c r="BI218" s="141">
        <f t="shared" si="59"/>
        <v>0</v>
      </c>
      <c r="BJ218" s="13" t="s">
        <v>78</v>
      </c>
      <c r="BK218" s="141">
        <f t="shared" si="60"/>
        <v>0</v>
      </c>
      <c r="BL218" s="13" t="s">
        <v>128</v>
      </c>
      <c r="BM218" s="140" t="s">
        <v>555</v>
      </c>
    </row>
    <row r="219" spans="2:65" s="1" customFormat="1" ht="24.2" customHeight="1">
      <c r="B219" s="128"/>
      <c r="C219" s="129">
        <v>78</v>
      </c>
      <c r="D219" s="129" t="s">
        <v>119</v>
      </c>
      <c r="E219" s="130" t="s">
        <v>556</v>
      </c>
      <c r="F219" s="131" t="s">
        <v>557</v>
      </c>
      <c r="G219" s="132" t="s">
        <v>325</v>
      </c>
      <c r="H219" s="133">
        <v>13</v>
      </c>
      <c r="I219" s="134"/>
      <c r="J219" s="135">
        <f t="shared" si="51"/>
        <v>0</v>
      </c>
      <c r="K219" s="131" t="s">
        <v>1</v>
      </c>
      <c r="L219" s="28"/>
      <c r="M219" s="136" t="s">
        <v>1</v>
      </c>
      <c r="N219" s="137" t="s">
        <v>35</v>
      </c>
      <c r="P219" s="138">
        <f t="shared" si="52"/>
        <v>0</v>
      </c>
      <c r="Q219" s="138">
        <v>0</v>
      </c>
      <c r="R219" s="138">
        <f t="shared" si="53"/>
        <v>0</v>
      </c>
      <c r="S219" s="138">
        <v>0</v>
      </c>
      <c r="T219" s="139">
        <f t="shared" si="54"/>
        <v>0</v>
      </c>
      <c r="AR219" s="140" t="s">
        <v>128</v>
      </c>
      <c r="AT219" s="140" t="s">
        <v>119</v>
      </c>
      <c r="AU219" s="140" t="s">
        <v>80</v>
      </c>
      <c r="AY219" s="13" t="s">
        <v>116</v>
      </c>
      <c r="BE219" s="141">
        <f t="shared" si="55"/>
        <v>0</v>
      </c>
      <c r="BF219" s="141">
        <f t="shared" si="56"/>
        <v>0</v>
      </c>
      <c r="BG219" s="141">
        <f t="shared" si="57"/>
        <v>0</v>
      </c>
      <c r="BH219" s="141">
        <f t="shared" si="58"/>
        <v>0</v>
      </c>
      <c r="BI219" s="141">
        <f t="shared" si="59"/>
        <v>0</v>
      </c>
      <c r="BJ219" s="13" t="s">
        <v>78</v>
      </c>
      <c r="BK219" s="141">
        <f t="shared" si="60"/>
        <v>0</v>
      </c>
      <c r="BL219" s="13" t="s">
        <v>128</v>
      </c>
      <c r="BM219" s="140" t="s">
        <v>558</v>
      </c>
    </row>
    <row r="220" spans="2:65" s="1" customFormat="1" ht="16.5" customHeight="1">
      <c r="B220" s="128"/>
      <c r="C220" s="129">
        <v>79</v>
      </c>
      <c r="D220" s="129" t="s">
        <v>119</v>
      </c>
      <c r="E220" s="130" t="s">
        <v>559</v>
      </c>
      <c r="F220" s="131" t="s">
        <v>560</v>
      </c>
      <c r="G220" s="132" t="s">
        <v>329</v>
      </c>
      <c r="H220" s="133">
        <v>1</v>
      </c>
      <c r="I220" s="134"/>
      <c r="J220" s="135">
        <f t="shared" si="51"/>
        <v>0</v>
      </c>
      <c r="K220" s="131" t="s">
        <v>1</v>
      </c>
      <c r="L220" s="28"/>
      <c r="M220" s="136" t="s">
        <v>1</v>
      </c>
      <c r="N220" s="137" t="s">
        <v>35</v>
      </c>
      <c r="P220" s="138">
        <f t="shared" si="52"/>
        <v>0</v>
      </c>
      <c r="Q220" s="138">
        <v>0</v>
      </c>
      <c r="R220" s="138">
        <f t="shared" si="53"/>
        <v>0</v>
      </c>
      <c r="S220" s="138">
        <v>0</v>
      </c>
      <c r="T220" s="139">
        <f t="shared" si="54"/>
        <v>0</v>
      </c>
      <c r="AR220" s="140" t="s">
        <v>128</v>
      </c>
      <c r="AT220" s="140" t="s">
        <v>119</v>
      </c>
      <c r="AU220" s="140" t="s">
        <v>80</v>
      </c>
      <c r="AY220" s="13" t="s">
        <v>116</v>
      </c>
      <c r="BE220" s="141">
        <f t="shared" si="55"/>
        <v>0</v>
      </c>
      <c r="BF220" s="141">
        <f t="shared" si="56"/>
        <v>0</v>
      </c>
      <c r="BG220" s="141">
        <f t="shared" si="57"/>
        <v>0</v>
      </c>
      <c r="BH220" s="141">
        <f t="shared" si="58"/>
        <v>0</v>
      </c>
      <c r="BI220" s="141">
        <f t="shared" si="59"/>
        <v>0</v>
      </c>
      <c r="BJ220" s="13" t="s">
        <v>78</v>
      </c>
      <c r="BK220" s="141">
        <f t="shared" si="60"/>
        <v>0</v>
      </c>
      <c r="BL220" s="13" t="s">
        <v>128</v>
      </c>
      <c r="BM220" s="140" t="s">
        <v>561</v>
      </c>
    </row>
    <row r="221" spans="2:65" s="1" customFormat="1" ht="21.75" customHeight="1">
      <c r="B221" s="128"/>
      <c r="C221" s="129">
        <v>80</v>
      </c>
      <c r="D221" s="129" t="s">
        <v>119</v>
      </c>
      <c r="E221" s="130" t="s">
        <v>562</v>
      </c>
      <c r="F221" s="131" t="s">
        <v>563</v>
      </c>
      <c r="G221" s="132" t="s">
        <v>329</v>
      </c>
      <c r="H221" s="133">
        <v>1</v>
      </c>
      <c r="I221" s="134"/>
      <c r="J221" s="135">
        <f t="shared" si="51"/>
        <v>0</v>
      </c>
      <c r="K221" s="131" t="s">
        <v>1</v>
      </c>
      <c r="L221" s="28"/>
      <c r="M221" s="136" t="s">
        <v>1</v>
      </c>
      <c r="N221" s="137" t="s">
        <v>35</v>
      </c>
      <c r="P221" s="138">
        <f t="shared" si="52"/>
        <v>0</v>
      </c>
      <c r="Q221" s="138">
        <v>0</v>
      </c>
      <c r="R221" s="138">
        <f t="shared" si="53"/>
        <v>0</v>
      </c>
      <c r="S221" s="138">
        <v>0</v>
      </c>
      <c r="T221" s="139">
        <f t="shared" si="54"/>
        <v>0</v>
      </c>
      <c r="AR221" s="140" t="s">
        <v>128</v>
      </c>
      <c r="AT221" s="140" t="s">
        <v>119</v>
      </c>
      <c r="AU221" s="140" t="s">
        <v>80</v>
      </c>
      <c r="AY221" s="13" t="s">
        <v>116</v>
      </c>
      <c r="BE221" s="141">
        <f t="shared" si="55"/>
        <v>0</v>
      </c>
      <c r="BF221" s="141">
        <f t="shared" si="56"/>
        <v>0</v>
      </c>
      <c r="BG221" s="141">
        <f t="shared" si="57"/>
        <v>0</v>
      </c>
      <c r="BH221" s="141">
        <f t="shared" si="58"/>
        <v>0</v>
      </c>
      <c r="BI221" s="141">
        <f t="shared" si="59"/>
        <v>0</v>
      </c>
      <c r="BJ221" s="13" t="s">
        <v>78</v>
      </c>
      <c r="BK221" s="141">
        <f t="shared" si="60"/>
        <v>0</v>
      </c>
      <c r="BL221" s="13" t="s">
        <v>128</v>
      </c>
      <c r="BM221" s="140" t="s">
        <v>564</v>
      </c>
    </row>
    <row r="222" spans="2:65" s="11" customFormat="1" ht="22.9" customHeight="1">
      <c r="B222" s="116"/>
      <c r="D222" s="117" t="s">
        <v>69</v>
      </c>
      <c r="E222" s="126" t="s">
        <v>320</v>
      </c>
      <c r="F222" s="126" t="s">
        <v>321</v>
      </c>
      <c r="I222" s="119"/>
      <c r="J222" s="127">
        <f>BK222</f>
        <v>0</v>
      </c>
      <c r="L222" s="116"/>
      <c r="M222" s="121"/>
      <c r="P222" s="122">
        <f>SUM(P223:P224)</f>
        <v>0</v>
      </c>
      <c r="R222" s="122">
        <f>SUM(R223:R224)</f>
        <v>0</v>
      </c>
      <c r="T222" s="123">
        <f>SUM(T223:T224)</f>
        <v>0</v>
      </c>
      <c r="AR222" s="117" t="s">
        <v>136</v>
      </c>
      <c r="AT222" s="124" t="s">
        <v>69</v>
      </c>
      <c r="AU222" s="124" t="s">
        <v>78</v>
      </c>
      <c r="AY222" s="117" t="s">
        <v>116</v>
      </c>
      <c r="BK222" s="125">
        <f>SUM(BK223:BK224)</f>
        <v>0</v>
      </c>
    </row>
    <row r="223" spans="2:65" s="1" customFormat="1" ht="16.5" customHeight="1">
      <c r="B223" s="128"/>
      <c r="C223" s="129">
        <v>81</v>
      </c>
      <c r="D223" s="129" t="s">
        <v>119</v>
      </c>
      <c r="E223" s="130" t="s">
        <v>565</v>
      </c>
      <c r="F223" s="131" t="s">
        <v>566</v>
      </c>
      <c r="G223" s="132" t="s">
        <v>299</v>
      </c>
      <c r="H223" s="133">
        <v>1150</v>
      </c>
      <c r="I223" s="134"/>
      <c r="J223" s="135">
        <f>ROUND(I223*H223,2)</f>
        <v>0</v>
      </c>
      <c r="K223" s="131" t="s">
        <v>1</v>
      </c>
      <c r="L223" s="28"/>
      <c r="M223" s="136" t="s">
        <v>1</v>
      </c>
      <c r="N223" s="137" t="s">
        <v>35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128</v>
      </c>
      <c r="AT223" s="140" t="s">
        <v>119</v>
      </c>
      <c r="AU223" s="140" t="s">
        <v>80</v>
      </c>
      <c r="AY223" s="13" t="s">
        <v>116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3" t="s">
        <v>78</v>
      </c>
      <c r="BK223" s="141">
        <f>ROUND(I223*H223,2)</f>
        <v>0</v>
      </c>
      <c r="BL223" s="13" t="s">
        <v>128</v>
      </c>
      <c r="BM223" s="140" t="s">
        <v>567</v>
      </c>
    </row>
    <row r="224" spans="2:65" s="1" customFormat="1" ht="21.75" customHeight="1">
      <c r="B224" s="128"/>
      <c r="C224" s="129">
        <v>82</v>
      </c>
      <c r="D224" s="129" t="s">
        <v>119</v>
      </c>
      <c r="E224" s="130" t="s">
        <v>568</v>
      </c>
      <c r="F224" s="131" t="s">
        <v>569</v>
      </c>
      <c r="G224" s="132" t="s">
        <v>329</v>
      </c>
      <c r="H224" s="133">
        <v>1</v>
      </c>
      <c r="I224" s="134"/>
      <c r="J224" s="135">
        <f>ROUND(I224*H224,2)</f>
        <v>0</v>
      </c>
      <c r="K224" s="131" t="s">
        <v>1</v>
      </c>
      <c r="L224" s="28"/>
      <c r="M224" s="152" t="s">
        <v>1</v>
      </c>
      <c r="N224" s="153" t="s">
        <v>35</v>
      </c>
      <c r="O224" s="154"/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AR224" s="140" t="s">
        <v>128</v>
      </c>
      <c r="AT224" s="140" t="s">
        <v>119</v>
      </c>
      <c r="AU224" s="140" t="s">
        <v>80</v>
      </c>
      <c r="AY224" s="13" t="s">
        <v>116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3" t="s">
        <v>78</v>
      </c>
      <c r="BK224" s="141">
        <f>ROUND(I224*H224,2)</f>
        <v>0</v>
      </c>
      <c r="BL224" s="13" t="s">
        <v>128</v>
      </c>
      <c r="BM224" s="140" t="s">
        <v>570</v>
      </c>
    </row>
    <row r="225" spans="2:12" s="1" customFormat="1" ht="6.95" customHeight="1">
      <c r="B225" s="40"/>
      <c r="C225" s="41"/>
      <c r="D225" s="41"/>
      <c r="E225" s="41"/>
      <c r="F225" s="41"/>
      <c r="G225" s="41"/>
      <c r="H225" s="41"/>
      <c r="I225" s="41"/>
      <c r="J225" s="41"/>
      <c r="K225" s="41"/>
      <c r="L225" s="28"/>
    </row>
  </sheetData>
  <autoFilter ref="C128:K22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43"/>
  <sheetViews>
    <sheetView showGridLines="0" workbookViewId="0">
      <selection activeCell="W139" sqref="W13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2" width="9.33203125" hidden="1" customWidth="1"/>
    <col min="63" max="63" width="10.1640625" hidden="1" customWidth="1"/>
    <col min="64" max="65" width="9.33203125" hidden="1" customWidth="1"/>
  </cols>
  <sheetData>
    <row r="2" spans="2:46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89</v>
      </c>
      <c r="L4" s="16"/>
      <c r="M4" s="84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07" t="str">
        <f>'Rekapitulace stavby'!K6</f>
        <v>MAKRO Černý Most</v>
      </c>
      <c r="F7" s="208"/>
      <c r="G7" s="208"/>
      <c r="H7" s="208"/>
      <c r="L7" s="16"/>
    </row>
    <row r="8" spans="2:46" s="1" customFormat="1" ht="12" customHeight="1">
      <c r="B8" s="28"/>
      <c r="D8" s="23" t="s">
        <v>90</v>
      </c>
      <c r="L8" s="28"/>
    </row>
    <row r="9" spans="2:46" s="1" customFormat="1" ht="16.5" customHeight="1">
      <c r="B9" s="28"/>
      <c r="E9" s="189" t="s">
        <v>571</v>
      </c>
      <c r="F9" s="206"/>
      <c r="G9" s="206"/>
      <c r="H9" s="206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592</v>
      </c>
      <c r="I12" s="23" t="s">
        <v>19</v>
      </c>
      <c r="J12" s="48">
        <f>'Rekapitulace stavby'!AN8</f>
        <v>45861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20</v>
      </c>
      <c r="I14" s="23" t="s">
        <v>21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23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24</v>
      </c>
      <c r="I17" s="23" t="s">
        <v>21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9" t="str">
        <f>'Rekapitulace stavby'!E14</f>
        <v>Vyplň údaj</v>
      </c>
      <c r="F18" s="179"/>
      <c r="G18" s="179"/>
      <c r="H18" s="179"/>
      <c r="I18" s="23" t="s">
        <v>23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26</v>
      </c>
      <c r="I20" s="23" t="s">
        <v>21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23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28</v>
      </c>
      <c r="I23" s="23" t="s">
        <v>21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23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29</v>
      </c>
      <c r="L26" s="28"/>
    </row>
    <row r="27" spans="2:12" s="7" customFormat="1" ht="16.5" customHeight="1">
      <c r="B27" s="85"/>
      <c r="E27" s="183" t="s">
        <v>1</v>
      </c>
      <c r="F27" s="183"/>
      <c r="G27" s="183"/>
      <c r="H27" s="18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30</v>
      </c>
      <c r="J30" s="62">
        <f>ROUND(J121,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51" t="s">
        <v>34</v>
      </c>
      <c r="E33" s="23" t="s">
        <v>35</v>
      </c>
      <c r="F33" s="87">
        <f>ROUND((SUM(BE121:BE142)),  2)</f>
        <v>0</v>
      </c>
      <c r="I33" s="88">
        <v>0.21</v>
      </c>
      <c r="J33" s="87">
        <f>ROUND(((SUM(BE121:BE142))*I33),  2)</f>
        <v>0</v>
      </c>
      <c r="L33" s="28"/>
    </row>
    <row r="34" spans="2:12" s="1" customFormat="1" ht="14.45" customHeight="1">
      <c r="B34" s="28"/>
      <c r="E34" s="23" t="s">
        <v>36</v>
      </c>
      <c r="F34" s="87">
        <f>ROUND((SUM(BF121:BF142)),  2)</f>
        <v>0</v>
      </c>
      <c r="I34" s="88">
        <v>0.12</v>
      </c>
      <c r="J34" s="87">
        <f>ROUND(((SUM(BF121:BF142))*I34),  2)</f>
        <v>0</v>
      </c>
      <c r="L34" s="28"/>
    </row>
    <row r="35" spans="2:12" s="1" customFormat="1" ht="14.45" hidden="1" customHeight="1">
      <c r="B35" s="28"/>
      <c r="E35" s="23" t="s">
        <v>37</v>
      </c>
      <c r="F35" s="87">
        <f>ROUND((SUM(BG121:BG142)),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38</v>
      </c>
      <c r="F36" s="87">
        <f>ROUND((SUM(BH121:BH142)),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39</v>
      </c>
      <c r="F37" s="87">
        <f>ROUND((SUM(BI121:BI142)),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40</v>
      </c>
      <c r="E39" s="53"/>
      <c r="F39" s="53"/>
      <c r="G39" s="91" t="s">
        <v>41</v>
      </c>
      <c r="H39" s="92" t="s">
        <v>42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45</v>
      </c>
      <c r="E61" s="30"/>
      <c r="F61" s="95" t="s">
        <v>46</v>
      </c>
      <c r="G61" s="39" t="s">
        <v>45</v>
      </c>
      <c r="H61" s="30"/>
      <c r="I61" s="30"/>
      <c r="J61" s="96" t="s">
        <v>46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45</v>
      </c>
      <c r="E76" s="30"/>
      <c r="F76" s="95" t="s">
        <v>46</v>
      </c>
      <c r="G76" s="39" t="s">
        <v>45</v>
      </c>
      <c r="H76" s="30"/>
      <c r="I76" s="30"/>
      <c r="J76" s="96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07" t="str">
        <f>E7</f>
        <v>MAKRO Černý Most</v>
      </c>
      <c r="F85" s="208"/>
      <c r="G85" s="208"/>
      <c r="H85" s="208"/>
      <c r="L85" s="28"/>
    </row>
    <row r="86" spans="2:47" s="1" customFormat="1" ht="12" customHeight="1">
      <c r="B86" s="28"/>
      <c r="C86" s="23" t="s">
        <v>90</v>
      </c>
      <c r="L86" s="28"/>
    </row>
    <row r="87" spans="2:47" s="1" customFormat="1" ht="16.5" customHeight="1">
      <c r="B87" s="28"/>
      <c r="E87" s="189" t="str">
        <f>E9</f>
        <v>40 - Vzduchotechnika</v>
      </c>
      <c r="F87" s="206"/>
      <c r="G87" s="206"/>
      <c r="H87" s="206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Praha - Černý Most</v>
      </c>
      <c r="I89" s="23" t="s">
        <v>19</v>
      </c>
      <c r="J89" s="48">
        <f>IF(J12="","",J12)</f>
        <v>45861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20</v>
      </c>
      <c r="F91" s="21" t="str">
        <f>E15</f>
        <v xml:space="preserve"> </v>
      </c>
      <c r="I91" s="23" t="s">
        <v>26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24</v>
      </c>
      <c r="F92" s="21" t="str">
        <f>IF(E18="","",E18)</f>
        <v>Vyplň údaj</v>
      </c>
      <c r="I92" s="23" t="s">
        <v>28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93</v>
      </c>
      <c r="D94" s="89"/>
      <c r="E94" s="89"/>
      <c r="F94" s="89"/>
      <c r="G94" s="89"/>
      <c r="H94" s="89"/>
      <c r="I94" s="89"/>
      <c r="J94" s="98" t="s">
        <v>94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95</v>
      </c>
      <c r="J96" s="62">
        <f>J121</f>
        <v>0</v>
      </c>
      <c r="L96" s="28"/>
      <c r="AU96" s="13" t="s">
        <v>96</v>
      </c>
    </row>
    <row r="97" spans="2:12" s="8" customFormat="1" ht="24.95" customHeight="1">
      <c r="B97" s="100"/>
      <c r="D97" s="101" t="s">
        <v>635</v>
      </c>
      <c r="E97" s="102"/>
      <c r="F97" s="102"/>
      <c r="G97" s="102"/>
      <c r="H97" s="102"/>
      <c r="I97" s="102"/>
      <c r="J97" s="103">
        <f>J122</f>
        <v>0</v>
      </c>
      <c r="L97" s="100"/>
    </row>
    <row r="98" spans="2:12" s="8" customFormat="1" ht="24.95" customHeight="1">
      <c r="B98" s="100"/>
      <c r="D98" s="101" t="s">
        <v>636</v>
      </c>
      <c r="E98" s="102"/>
      <c r="F98" s="102"/>
      <c r="G98" s="102"/>
      <c r="H98" s="102"/>
      <c r="I98" s="102"/>
      <c r="J98" s="103">
        <f>J127</f>
        <v>0</v>
      </c>
      <c r="L98" s="100"/>
    </row>
    <row r="99" spans="2:12" s="8" customFormat="1" ht="24.95" customHeight="1">
      <c r="B99" s="100"/>
      <c r="D99" s="101" t="s">
        <v>637</v>
      </c>
      <c r="E99" s="102"/>
      <c r="F99" s="102"/>
      <c r="G99" s="102"/>
      <c r="H99" s="102"/>
      <c r="I99" s="102"/>
      <c r="J99" s="103">
        <f>J130</f>
        <v>0</v>
      </c>
      <c r="L99" s="100"/>
    </row>
    <row r="100" spans="2:12" s="8" customFormat="1" ht="24.95" customHeight="1">
      <c r="B100" s="100"/>
      <c r="D100" s="101" t="s">
        <v>638</v>
      </c>
      <c r="E100" s="102"/>
      <c r="F100" s="102"/>
      <c r="G100" s="102"/>
      <c r="H100" s="102"/>
      <c r="I100" s="102"/>
      <c r="J100" s="103">
        <f>J133</f>
        <v>0</v>
      </c>
      <c r="L100" s="100"/>
    </row>
    <row r="101" spans="2:12" s="8" customFormat="1" ht="24.95" customHeight="1">
      <c r="B101" s="100"/>
      <c r="D101" s="101" t="s">
        <v>639</v>
      </c>
      <c r="E101" s="102"/>
      <c r="F101" s="102"/>
      <c r="G101" s="102"/>
      <c r="H101" s="102"/>
      <c r="I101" s="102"/>
      <c r="J101" s="103">
        <f>J138</f>
        <v>0</v>
      </c>
      <c r="L101" s="100"/>
    </row>
    <row r="102" spans="2:12" s="1" customFormat="1" ht="21.75" customHeight="1">
      <c r="B102" s="28"/>
      <c r="L102" s="28"/>
    </row>
    <row r="103" spans="2:12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12" s="1" customFormat="1" ht="24.95" customHeight="1">
      <c r="B108" s="28"/>
      <c r="C108" s="17" t="s">
        <v>101</v>
      </c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07" t="str">
        <f>E7</f>
        <v>MAKRO Černý Most</v>
      </c>
      <c r="F111" s="208"/>
      <c r="G111" s="208"/>
      <c r="H111" s="208"/>
      <c r="L111" s="28"/>
    </row>
    <row r="112" spans="2:12" s="1" customFormat="1" ht="12" customHeight="1">
      <c r="B112" s="28"/>
      <c r="C112" s="23" t="s">
        <v>90</v>
      </c>
      <c r="L112" s="28"/>
    </row>
    <row r="113" spans="2:65" s="1" customFormat="1" ht="16.5" customHeight="1">
      <c r="B113" s="28"/>
      <c r="E113" s="189" t="str">
        <f>E9</f>
        <v>40 - Vzduchotechnika</v>
      </c>
      <c r="F113" s="206"/>
      <c r="G113" s="206"/>
      <c r="H113" s="206"/>
      <c r="L113" s="28"/>
    </row>
    <row r="114" spans="2:65" s="1" customFormat="1" ht="6.95" customHeight="1">
      <c r="B114" s="28"/>
      <c r="L114" s="28"/>
    </row>
    <row r="115" spans="2:65" s="1" customFormat="1" ht="12" customHeight="1">
      <c r="B115" s="28"/>
      <c r="C115" s="23" t="s">
        <v>18</v>
      </c>
      <c r="F115" s="21" t="str">
        <f>F12</f>
        <v>Praha - Černý Most</v>
      </c>
      <c r="I115" s="23" t="s">
        <v>19</v>
      </c>
      <c r="J115" s="48">
        <f>IF(J12="","",J12)</f>
        <v>45861</v>
      </c>
      <c r="L115" s="28"/>
    </row>
    <row r="116" spans="2:65" s="1" customFormat="1" ht="6.95" customHeight="1">
      <c r="B116" s="28"/>
      <c r="L116" s="28"/>
    </row>
    <row r="117" spans="2:65" s="1" customFormat="1" ht="15.2" customHeight="1">
      <c r="B117" s="28"/>
      <c r="C117" s="23" t="s">
        <v>20</v>
      </c>
      <c r="F117" s="21" t="str">
        <f>E15</f>
        <v xml:space="preserve"> </v>
      </c>
      <c r="I117" s="23" t="s">
        <v>26</v>
      </c>
      <c r="J117" s="26" t="str">
        <f>E21</f>
        <v xml:space="preserve"> </v>
      </c>
      <c r="L117" s="28"/>
    </row>
    <row r="118" spans="2:65" s="1" customFormat="1" ht="15.2" customHeight="1">
      <c r="B118" s="28"/>
      <c r="C118" s="23" t="s">
        <v>24</v>
      </c>
      <c r="F118" s="21" t="str">
        <f>IF(E18="","",E18)</f>
        <v>Vyplň údaj</v>
      </c>
      <c r="I118" s="23" t="s">
        <v>28</v>
      </c>
      <c r="J118" s="26" t="str">
        <f>E24</f>
        <v xml:space="preserve"> 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08"/>
      <c r="C120" s="109" t="s">
        <v>102</v>
      </c>
      <c r="D120" s="110" t="s">
        <v>55</v>
      </c>
      <c r="E120" s="110" t="s">
        <v>51</v>
      </c>
      <c r="F120" s="110" t="s">
        <v>52</v>
      </c>
      <c r="G120" s="110" t="s">
        <v>103</v>
      </c>
      <c r="H120" s="110" t="s">
        <v>104</v>
      </c>
      <c r="I120" s="110" t="s">
        <v>105</v>
      </c>
      <c r="J120" s="110" t="s">
        <v>94</v>
      </c>
      <c r="K120" s="111" t="s">
        <v>106</v>
      </c>
      <c r="L120" s="108"/>
      <c r="M120" s="55" t="s">
        <v>1</v>
      </c>
      <c r="N120" s="56" t="s">
        <v>34</v>
      </c>
      <c r="O120" s="56" t="s">
        <v>107</v>
      </c>
      <c r="P120" s="56" t="s">
        <v>108</v>
      </c>
      <c r="Q120" s="56" t="s">
        <v>109</v>
      </c>
      <c r="R120" s="56" t="s">
        <v>110</v>
      </c>
      <c r="S120" s="56" t="s">
        <v>111</v>
      </c>
      <c r="T120" s="57" t="s">
        <v>112</v>
      </c>
    </row>
    <row r="121" spans="2:65" s="1" customFormat="1" ht="22.9" customHeight="1">
      <c r="B121" s="28"/>
      <c r="C121" s="60" t="s">
        <v>113</v>
      </c>
      <c r="J121" s="112">
        <f>BK121</f>
        <v>0</v>
      </c>
      <c r="L121" s="28"/>
      <c r="M121" s="58"/>
      <c r="N121" s="49"/>
      <c r="O121" s="49"/>
      <c r="P121" s="113">
        <f>P122+P127+P130+P133+P138</f>
        <v>0</v>
      </c>
      <c r="Q121" s="49"/>
      <c r="R121" s="113">
        <f>R122+R127+R130+R133+R138</f>
        <v>0</v>
      </c>
      <c r="S121" s="49"/>
      <c r="T121" s="114">
        <f>T122+T127+T130+T133+T138</f>
        <v>0</v>
      </c>
      <c r="AT121" s="13" t="s">
        <v>69</v>
      </c>
      <c r="AU121" s="13" t="s">
        <v>96</v>
      </c>
      <c r="BK121" s="115">
        <f>BK122+BK127+BK130+BK133+BK138</f>
        <v>0</v>
      </c>
    </row>
    <row r="122" spans="2:65" s="11" customFormat="1" ht="25.9" customHeight="1">
      <c r="B122" s="116"/>
      <c r="D122" s="117" t="s">
        <v>69</v>
      </c>
      <c r="E122" s="118" t="s">
        <v>405</v>
      </c>
      <c r="F122" s="118" t="s">
        <v>625</v>
      </c>
      <c r="I122" s="119"/>
      <c r="J122" s="120">
        <f>BK122</f>
        <v>0</v>
      </c>
      <c r="L122" s="116"/>
      <c r="M122" s="121"/>
      <c r="P122" s="122">
        <f>SUM(P123:P126)</f>
        <v>0</v>
      </c>
      <c r="R122" s="122">
        <f>SUM(R123:R126)</f>
        <v>0</v>
      </c>
      <c r="T122" s="123">
        <f>SUM(T123:T126)</f>
        <v>0</v>
      </c>
      <c r="AR122" s="117" t="s">
        <v>78</v>
      </c>
      <c r="AT122" s="124" t="s">
        <v>69</v>
      </c>
      <c r="AU122" s="124" t="s">
        <v>70</v>
      </c>
      <c r="AY122" s="117" t="s">
        <v>116</v>
      </c>
      <c r="BK122" s="125">
        <f>SUM(BK123:BK126)</f>
        <v>0</v>
      </c>
    </row>
    <row r="123" spans="2:65" s="1" customFormat="1" ht="24">
      <c r="B123" s="128"/>
      <c r="C123" s="129" t="s">
        <v>78</v>
      </c>
      <c r="D123" s="129" t="s">
        <v>119</v>
      </c>
      <c r="E123" s="130" t="s">
        <v>608</v>
      </c>
      <c r="F123" s="131" t="s">
        <v>628</v>
      </c>
      <c r="G123" s="132" t="s">
        <v>232</v>
      </c>
      <c r="H123" s="133">
        <v>1</v>
      </c>
      <c r="I123" s="134"/>
      <c r="J123" s="135">
        <f>ROUND(I123*H123,2)</f>
        <v>0</v>
      </c>
      <c r="K123" s="131" t="s">
        <v>1</v>
      </c>
      <c r="L123" s="28"/>
      <c r="M123" s="136" t="s">
        <v>1</v>
      </c>
      <c r="N123" s="137" t="s">
        <v>35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128</v>
      </c>
      <c r="AT123" s="140" t="s">
        <v>119</v>
      </c>
      <c r="AU123" s="140" t="s">
        <v>78</v>
      </c>
      <c r="AY123" s="13" t="s">
        <v>116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3" t="s">
        <v>78</v>
      </c>
      <c r="BK123" s="141">
        <f>ROUND(I123*H123,2)</f>
        <v>0</v>
      </c>
      <c r="BL123" s="13" t="s">
        <v>128</v>
      </c>
      <c r="BM123" s="140" t="s">
        <v>80</v>
      </c>
    </row>
    <row r="124" spans="2:65" s="1" customFormat="1" ht="21.75" customHeight="1">
      <c r="B124" s="128"/>
      <c r="C124" s="129" t="s">
        <v>80</v>
      </c>
      <c r="D124" s="129" t="s">
        <v>119</v>
      </c>
      <c r="E124" s="130" t="s">
        <v>572</v>
      </c>
      <c r="F124" s="131" t="s">
        <v>609</v>
      </c>
      <c r="G124" s="132" t="s">
        <v>329</v>
      </c>
      <c r="H124" s="133">
        <v>1</v>
      </c>
      <c r="I124" s="134"/>
      <c r="J124" s="135">
        <f>ROUND(I124*H124,2)</f>
        <v>0</v>
      </c>
      <c r="K124" s="131" t="s">
        <v>1</v>
      </c>
      <c r="L124" s="28"/>
      <c r="M124" s="136" t="s">
        <v>1</v>
      </c>
      <c r="N124" s="137" t="s">
        <v>35</v>
      </c>
      <c r="P124" s="138">
        <f>O124*H124</f>
        <v>0</v>
      </c>
      <c r="Q124" s="138">
        <v>0</v>
      </c>
      <c r="R124" s="138">
        <f>Q124*H124</f>
        <v>0</v>
      </c>
      <c r="S124" s="138">
        <v>0</v>
      </c>
      <c r="T124" s="139">
        <f>S124*H124</f>
        <v>0</v>
      </c>
      <c r="AR124" s="140" t="s">
        <v>128</v>
      </c>
      <c r="AT124" s="140" t="s">
        <v>119</v>
      </c>
      <c r="AU124" s="140" t="s">
        <v>78</v>
      </c>
      <c r="AY124" s="13" t="s">
        <v>116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3" t="s">
        <v>78</v>
      </c>
      <c r="BK124" s="141">
        <f>ROUND(I124*H124,2)</f>
        <v>0</v>
      </c>
      <c r="BL124" s="13" t="s">
        <v>128</v>
      </c>
      <c r="BM124" s="140" t="s">
        <v>80</v>
      </c>
    </row>
    <row r="125" spans="2:65" s="1" customFormat="1" ht="36">
      <c r="B125" s="128"/>
      <c r="C125" s="129" t="s">
        <v>129</v>
      </c>
      <c r="D125" s="129" t="s">
        <v>119</v>
      </c>
      <c r="E125" s="130" t="s">
        <v>573</v>
      </c>
      <c r="F125" s="131" t="s">
        <v>610</v>
      </c>
      <c r="G125" s="132" t="s">
        <v>329</v>
      </c>
      <c r="H125" s="133">
        <v>1</v>
      </c>
      <c r="I125" s="134"/>
      <c r="J125" s="135">
        <f>ROUND(I125*H125,2)</f>
        <v>0</v>
      </c>
      <c r="K125" s="131" t="s">
        <v>1</v>
      </c>
      <c r="L125" s="28"/>
      <c r="M125" s="136" t="s">
        <v>1</v>
      </c>
      <c r="N125" s="137" t="s">
        <v>35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128</v>
      </c>
      <c r="AT125" s="140" t="s">
        <v>119</v>
      </c>
      <c r="AU125" s="140" t="s">
        <v>78</v>
      </c>
      <c r="AY125" s="13" t="s">
        <v>116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3" t="s">
        <v>78</v>
      </c>
      <c r="BK125" s="141">
        <f>ROUND(I125*H125,2)</f>
        <v>0</v>
      </c>
      <c r="BL125" s="13" t="s">
        <v>128</v>
      </c>
      <c r="BM125" s="140" t="s">
        <v>128</v>
      </c>
    </row>
    <row r="126" spans="2:65" s="1" customFormat="1" ht="21.75" customHeight="1">
      <c r="B126" s="128"/>
      <c r="C126" s="129" t="s">
        <v>128</v>
      </c>
      <c r="D126" s="129" t="s">
        <v>119</v>
      </c>
      <c r="E126" s="130" t="s">
        <v>574</v>
      </c>
      <c r="F126" s="131" t="s">
        <v>629</v>
      </c>
      <c r="G126" s="132" t="s">
        <v>329</v>
      </c>
      <c r="H126" s="133">
        <v>1</v>
      </c>
      <c r="I126" s="134"/>
      <c r="J126" s="135">
        <f>ROUND(I126*H126,2)</f>
        <v>0</v>
      </c>
      <c r="K126" s="131" t="s">
        <v>1</v>
      </c>
      <c r="L126" s="28"/>
      <c r="M126" s="136" t="s">
        <v>1</v>
      </c>
      <c r="N126" s="137" t="s">
        <v>35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128</v>
      </c>
      <c r="AT126" s="140" t="s">
        <v>119</v>
      </c>
      <c r="AU126" s="140" t="s">
        <v>78</v>
      </c>
      <c r="AY126" s="13" t="s">
        <v>116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3" t="s">
        <v>78</v>
      </c>
      <c r="BK126" s="141">
        <f>ROUND(I126*H126,2)</f>
        <v>0</v>
      </c>
      <c r="BL126" s="13" t="s">
        <v>128</v>
      </c>
      <c r="BM126" s="140" t="s">
        <v>132</v>
      </c>
    </row>
    <row r="127" spans="2:65" s="11" customFormat="1" ht="25.9" customHeight="1">
      <c r="B127" s="116"/>
      <c r="D127" s="117" t="s">
        <v>69</v>
      </c>
      <c r="E127" s="118" t="s">
        <v>575</v>
      </c>
      <c r="F127" s="118" t="s">
        <v>626</v>
      </c>
      <c r="I127" s="119"/>
      <c r="J127" s="120">
        <f>BK127</f>
        <v>0</v>
      </c>
      <c r="L127" s="116"/>
      <c r="M127" s="121"/>
      <c r="P127" s="122">
        <f>SUM(P128:P129)</f>
        <v>0</v>
      </c>
      <c r="R127" s="122">
        <f>SUM(R128:R129)</f>
        <v>0</v>
      </c>
      <c r="T127" s="123">
        <f>SUM(T128:T129)</f>
        <v>0</v>
      </c>
      <c r="AR127" s="117" t="s">
        <v>78</v>
      </c>
      <c r="AT127" s="124" t="s">
        <v>69</v>
      </c>
      <c r="AU127" s="124" t="s">
        <v>70</v>
      </c>
      <c r="AY127" s="117" t="s">
        <v>116</v>
      </c>
      <c r="BK127" s="125">
        <f>SUM(BK128:BK129)</f>
        <v>0</v>
      </c>
    </row>
    <row r="128" spans="2:65" s="1" customFormat="1" ht="21.75" customHeight="1">
      <c r="B128" s="128"/>
      <c r="C128" s="129">
        <v>5</v>
      </c>
      <c r="D128" s="129" t="s">
        <v>119</v>
      </c>
      <c r="E128" s="130" t="s">
        <v>576</v>
      </c>
      <c r="F128" s="131" t="s">
        <v>610</v>
      </c>
      <c r="G128" s="132" t="s">
        <v>329</v>
      </c>
      <c r="H128" s="133">
        <v>1</v>
      </c>
      <c r="I128" s="134"/>
      <c r="J128" s="135">
        <f>ROUND(I128*H128,2)</f>
        <v>0</v>
      </c>
      <c r="K128" s="131" t="s">
        <v>1</v>
      </c>
      <c r="L128" s="28"/>
      <c r="M128" s="136" t="s">
        <v>1</v>
      </c>
      <c r="N128" s="137" t="s">
        <v>35</v>
      </c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AR128" s="140" t="s">
        <v>128</v>
      </c>
      <c r="AT128" s="140" t="s">
        <v>119</v>
      </c>
      <c r="AU128" s="140" t="s">
        <v>78</v>
      </c>
      <c r="AY128" s="13" t="s">
        <v>116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3" t="s">
        <v>78</v>
      </c>
      <c r="BK128" s="141">
        <f>ROUND(I128*H128,2)</f>
        <v>0</v>
      </c>
      <c r="BL128" s="13" t="s">
        <v>128</v>
      </c>
      <c r="BM128" s="140" t="s">
        <v>135</v>
      </c>
    </row>
    <row r="129" spans="2:65" s="1" customFormat="1" ht="26.25" customHeight="1">
      <c r="B129" s="128"/>
      <c r="C129" s="129">
        <v>6</v>
      </c>
      <c r="D129" s="129" t="s">
        <v>119</v>
      </c>
      <c r="E129" s="130" t="s">
        <v>577</v>
      </c>
      <c r="F129" s="131" t="s">
        <v>630</v>
      </c>
      <c r="G129" s="132" t="s">
        <v>329</v>
      </c>
      <c r="H129" s="133">
        <v>1</v>
      </c>
      <c r="I129" s="134"/>
      <c r="J129" s="135">
        <f>ROUND(I129*H129,2)</f>
        <v>0</v>
      </c>
      <c r="K129" s="131" t="s">
        <v>1</v>
      </c>
      <c r="L129" s="28"/>
      <c r="M129" s="136" t="s">
        <v>1</v>
      </c>
      <c r="N129" s="137" t="s">
        <v>35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128</v>
      </c>
      <c r="AT129" s="140" t="s">
        <v>119</v>
      </c>
      <c r="AU129" s="140" t="s">
        <v>78</v>
      </c>
      <c r="AY129" s="13" t="s">
        <v>116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3" t="s">
        <v>78</v>
      </c>
      <c r="BK129" s="141">
        <f>ROUND(I129*H129,2)</f>
        <v>0</v>
      </c>
      <c r="BL129" s="13" t="s">
        <v>128</v>
      </c>
      <c r="BM129" s="140" t="s">
        <v>75</v>
      </c>
    </row>
    <row r="130" spans="2:65" s="11" customFormat="1" ht="25.9" customHeight="1">
      <c r="B130" s="116"/>
      <c r="D130" s="117" t="s">
        <v>69</v>
      </c>
      <c r="E130" s="118" t="s">
        <v>578</v>
      </c>
      <c r="F130" s="118" t="s">
        <v>627</v>
      </c>
      <c r="I130" s="119"/>
      <c r="J130" s="120">
        <f>BK130</f>
        <v>0</v>
      </c>
      <c r="L130" s="116"/>
      <c r="M130" s="121"/>
      <c r="P130" s="122">
        <f>SUM(P131:P132)</f>
        <v>0</v>
      </c>
      <c r="R130" s="122">
        <f>SUM(R131:R132)</f>
        <v>0</v>
      </c>
      <c r="T130" s="123">
        <f>SUM(T131:T132)</f>
        <v>0</v>
      </c>
      <c r="AR130" s="117" t="s">
        <v>78</v>
      </c>
      <c r="AT130" s="124" t="s">
        <v>69</v>
      </c>
      <c r="AU130" s="124" t="s">
        <v>70</v>
      </c>
      <c r="AY130" s="117" t="s">
        <v>116</v>
      </c>
      <c r="BK130" s="125">
        <f>SUM(BK131:BK132)</f>
        <v>0</v>
      </c>
    </row>
    <row r="131" spans="2:65" s="1" customFormat="1" ht="36">
      <c r="B131" s="128"/>
      <c r="C131" s="129">
        <v>7</v>
      </c>
      <c r="D131" s="129" t="s">
        <v>119</v>
      </c>
      <c r="E131" s="130" t="s">
        <v>579</v>
      </c>
      <c r="F131" s="131" t="s">
        <v>610</v>
      </c>
      <c r="G131" s="132" t="s">
        <v>329</v>
      </c>
      <c r="H131" s="133">
        <v>1</v>
      </c>
      <c r="I131" s="134"/>
      <c r="J131" s="135">
        <f>ROUND(I131*H131,2)</f>
        <v>0</v>
      </c>
      <c r="K131" s="131" t="s">
        <v>1</v>
      </c>
      <c r="L131" s="28"/>
      <c r="M131" s="136" t="s">
        <v>1</v>
      </c>
      <c r="N131" s="137" t="s">
        <v>35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128</v>
      </c>
      <c r="AT131" s="140" t="s">
        <v>119</v>
      </c>
      <c r="AU131" s="140" t="s">
        <v>78</v>
      </c>
      <c r="AY131" s="13" t="s">
        <v>116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3" t="s">
        <v>78</v>
      </c>
      <c r="BK131" s="141">
        <f>ROUND(I131*H131,2)</f>
        <v>0</v>
      </c>
      <c r="BL131" s="13" t="s">
        <v>128</v>
      </c>
      <c r="BM131" s="140" t="s">
        <v>8</v>
      </c>
    </row>
    <row r="132" spans="2:65" s="1" customFormat="1" ht="24.75" customHeight="1">
      <c r="B132" s="128"/>
      <c r="C132" s="129">
        <v>8</v>
      </c>
      <c r="D132" s="129" t="s">
        <v>119</v>
      </c>
      <c r="E132" s="130" t="s">
        <v>580</v>
      </c>
      <c r="F132" s="131" t="s">
        <v>630</v>
      </c>
      <c r="G132" s="132" t="s">
        <v>329</v>
      </c>
      <c r="H132" s="133">
        <v>1</v>
      </c>
      <c r="I132" s="134"/>
      <c r="J132" s="135">
        <f>ROUND(I132*H132,2)</f>
        <v>0</v>
      </c>
      <c r="K132" s="131" t="s">
        <v>1</v>
      </c>
      <c r="L132" s="28"/>
      <c r="M132" s="136" t="s">
        <v>1</v>
      </c>
      <c r="N132" s="137" t="s">
        <v>35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128</v>
      </c>
      <c r="AT132" s="140" t="s">
        <v>119</v>
      </c>
      <c r="AU132" s="140" t="s">
        <v>78</v>
      </c>
      <c r="AY132" s="13" t="s">
        <v>116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3" t="s">
        <v>78</v>
      </c>
      <c r="BK132" s="141">
        <f>ROUND(I132*H132,2)</f>
        <v>0</v>
      </c>
      <c r="BL132" s="13" t="s">
        <v>128</v>
      </c>
      <c r="BM132" s="140" t="s">
        <v>144</v>
      </c>
    </row>
    <row r="133" spans="2:65" s="11" customFormat="1" ht="25.9" customHeight="1">
      <c r="B133" s="116"/>
      <c r="D133" s="117" t="s">
        <v>69</v>
      </c>
      <c r="E133" s="118" t="s">
        <v>634</v>
      </c>
      <c r="F133" s="118" t="s">
        <v>583</v>
      </c>
      <c r="I133" s="119"/>
      <c r="J133" s="120">
        <f>BK133</f>
        <v>0</v>
      </c>
      <c r="L133" s="116"/>
      <c r="M133" s="121"/>
      <c r="P133" s="122">
        <f>SUM(P134:P137)</f>
        <v>0</v>
      </c>
      <c r="R133" s="122">
        <f>SUM(R134:R137)</f>
        <v>0</v>
      </c>
      <c r="T133" s="123">
        <f>SUM(T134:T137)</f>
        <v>0</v>
      </c>
      <c r="AR133" s="117" t="s">
        <v>78</v>
      </c>
      <c r="AT133" s="124" t="s">
        <v>69</v>
      </c>
      <c r="AU133" s="124" t="s">
        <v>70</v>
      </c>
      <c r="AY133" s="117" t="s">
        <v>116</v>
      </c>
      <c r="BK133" s="125">
        <f>SUM(BK134:BK137)</f>
        <v>0</v>
      </c>
    </row>
    <row r="134" spans="2:65" s="1" customFormat="1" ht="16.5" customHeight="1">
      <c r="B134" s="128"/>
      <c r="C134" s="129">
        <v>9</v>
      </c>
      <c r="D134" s="129" t="s">
        <v>119</v>
      </c>
      <c r="E134" s="130" t="s">
        <v>581</v>
      </c>
      <c r="F134" s="131" t="s">
        <v>584</v>
      </c>
      <c r="G134" s="132" t="s">
        <v>329</v>
      </c>
      <c r="H134" s="133">
        <v>1</v>
      </c>
      <c r="I134" s="134"/>
      <c r="J134" s="135">
        <f>ROUND(I134*H134,2)</f>
        <v>0</v>
      </c>
      <c r="K134" s="131" t="s">
        <v>1</v>
      </c>
      <c r="L134" s="28"/>
      <c r="M134" s="136" t="s">
        <v>1</v>
      </c>
      <c r="N134" s="137" t="s">
        <v>35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128</v>
      </c>
      <c r="AT134" s="140" t="s">
        <v>119</v>
      </c>
      <c r="AU134" s="140" t="s">
        <v>78</v>
      </c>
      <c r="AY134" s="13" t="s">
        <v>116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3" t="s">
        <v>78</v>
      </c>
      <c r="BK134" s="141">
        <f>ROUND(I134*H134,2)</f>
        <v>0</v>
      </c>
      <c r="BL134" s="13" t="s">
        <v>128</v>
      </c>
      <c r="BM134" s="140" t="s">
        <v>81</v>
      </c>
    </row>
    <row r="135" spans="2:65" s="1" customFormat="1" ht="16.5" customHeight="1">
      <c r="B135" s="128"/>
      <c r="C135" s="129">
        <v>10</v>
      </c>
      <c r="D135" s="129" t="s">
        <v>119</v>
      </c>
      <c r="E135" s="130" t="s">
        <v>453</v>
      </c>
      <c r="F135" s="131" t="s">
        <v>585</v>
      </c>
      <c r="G135" s="132" t="s">
        <v>329</v>
      </c>
      <c r="H135" s="133">
        <v>3</v>
      </c>
      <c r="I135" s="134"/>
      <c r="J135" s="135">
        <f>ROUND(I135*H135,2)</f>
        <v>0</v>
      </c>
      <c r="K135" s="131" t="s">
        <v>1</v>
      </c>
      <c r="L135" s="28"/>
      <c r="M135" s="136" t="s">
        <v>1</v>
      </c>
      <c r="N135" s="137" t="s">
        <v>35</v>
      </c>
      <c r="P135" s="138">
        <f>O135*H135</f>
        <v>0</v>
      </c>
      <c r="Q135" s="138">
        <v>0</v>
      </c>
      <c r="R135" s="138">
        <f>Q135*H135</f>
        <v>0</v>
      </c>
      <c r="S135" s="138">
        <v>0</v>
      </c>
      <c r="T135" s="139">
        <f>S135*H135</f>
        <v>0</v>
      </c>
      <c r="AR135" s="140" t="s">
        <v>128</v>
      </c>
      <c r="AT135" s="140" t="s">
        <v>119</v>
      </c>
      <c r="AU135" s="140" t="s">
        <v>78</v>
      </c>
      <c r="AY135" s="13" t="s">
        <v>116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3" t="s">
        <v>78</v>
      </c>
      <c r="BK135" s="141">
        <f>ROUND(I135*H135,2)</f>
        <v>0</v>
      </c>
      <c r="BL135" s="13" t="s">
        <v>128</v>
      </c>
      <c r="BM135" s="140" t="s">
        <v>158</v>
      </c>
    </row>
    <row r="136" spans="2:65" s="1" customFormat="1" ht="16.5" customHeight="1">
      <c r="B136" s="128"/>
      <c r="C136" s="129">
        <v>11</v>
      </c>
      <c r="D136" s="129" t="s">
        <v>119</v>
      </c>
      <c r="E136" s="130" t="s">
        <v>461</v>
      </c>
      <c r="F136" s="131" t="s">
        <v>586</v>
      </c>
      <c r="G136" s="132" t="s">
        <v>329</v>
      </c>
      <c r="H136" s="133">
        <v>3</v>
      </c>
      <c r="I136" s="134"/>
      <c r="J136" s="135">
        <f>ROUND(I136*H136,2)</f>
        <v>0</v>
      </c>
      <c r="K136" s="131" t="s">
        <v>1</v>
      </c>
      <c r="L136" s="28"/>
      <c r="M136" s="136" t="s">
        <v>1</v>
      </c>
      <c r="N136" s="137" t="s">
        <v>35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128</v>
      </c>
      <c r="AT136" s="140" t="s">
        <v>119</v>
      </c>
      <c r="AU136" s="140" t="s">
        <v>78</v>
      </c>
      <c r="AY136" s="13" t="s">
        <v>116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3" t="s">
        <v>78</v>
      </c>
      <c r="BK136" s="141">
        <f>ROUND(I136*H136,2)</f>
        <v>0</v>
      </c>
      <c r="BL136" s="13" t="s">
        <v>128</v>
      </c>
      <c r="BM136" s="140" t="s">
        <v>161</v>
      </c>
    </row>
    <row r="137" spans="2:65" s="1" customFormat="1" ht="16.5" customHeight="1">
      <c r="B137" s="128"/>
      <c r="C137" s="129">
        <v>12</v>
      </c>
      <c r="D137" s="129" t="s">
        <v>119</v>
      </c>
      <c r="E137" s="130" t="s">
        <v>473</v>
      </c>
      <c r="F137" s="131" t="s">
        <v>622</v>
      </c>
      <c r="G137" s="132" t="s">
        <v>299</v>
      </c>
      <c r="H137" s="133">
        <v>4</v>
      </c>
      <c r="I137" s="134"/>
      <c r="J137" s="135">
        <f>ROUND(I137*H137,2)</f>
        <v>0</v>
      </c>
      <c r="K137" s="131" t="s">
        <v>1</v>
      </c>
      <c r="L137" s="28"/>
      <c r="M137" s="136" t="s">
        <v>1</v>
      </c>
      <c r="N137" s="137" t="s">
        <v>35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128</v>
      </c>
      <c r="AT137" s="140" t="s">
        <v>119</v>
      </c>
      <c r="AU137" s="140" t="s">
        <v>78</v>
      </c>
      <c r="AY137" s="13" t="s">
        <v>116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3" t="s">
        <v>78</v>
      </c>
      <c r="BK137" s="141">
        <f>ROUND(I137*H137,2)</f>
        <v>0</v>
      </c>
      <c r="BL137" s="13" t="s">
        <v>128</v>
      </c>
      <c r="BM137" s="140" t="s">
        <v>165</v>
      </c>
    </row>
    <row r="138" spans="2:65" s="11" customFormat="1" ht="25.9" customHeight="1">
      <c r="B138" s="116"/>
      <c r="D138" s="117" t="s">
        <v>69</v>
      </c>
      <c r="E138" s="118" t="s">
        <v>582</v>
      </c>
      <c r="F138" s="118" t="s">
        <v>587</v>
      </c>
      <c r="I138" s="119"/>
      <c r="J138" s="120">
        <f>BK138</f>
        <v>0</v>
      </c>
      <c r="L138" s="116"/>
      <c r="M138" s="121"/>
      <c r="P138" s="122">
        <f>SUM(P139:P142)</f>
        <v>0</v>
      </c>
      <c r="R138" s="122">
        <f>SUM(R139:R142)</f>
        <v>0</v>
      </c>
      <c r="T138" s="123">
        <f>SUM(T139:T142)</f>
        <v>0</v>
      </c>
      <c r="AR138" s="117" t="s">
        <v>78</v>
      </c>
      <c r="AT138" s="124" t="s">
        <v>69</v>
      </c>
      <c r="AU138" s="124" t="s">
        <v>70</v>
      </c>
      <c r="AY138" s="117" t="s">
        <v>116</v>
      </c>
      <c r="BK138" s="125">
        <f>SUM(BK139:BK142)</f>
        <v>0</v>
      </c>
    </row>
    <row r="139" spans="2:65" s="1" customFormat="1" ht="16.5" customHeight="1">
      <c r="B139" s="128"/>
      <c r="C139" s="129">
        <v>13</v>
      </c>
      <c r="D139" s="129" t="s">
        <v>119</v>
      </c>
      <c r="E139" s="130" t="s">
        <v>611</v>
      </c>
      <c r="F139" s="131" t="s">
        <v>588</v>
      </c>
      <c r="G139" s="132" t="s">
        <v>329</v>
      </c>
      <c r="H139" s="133">
        <v>1</v>
      </c>
      <c r="I139" s="135"/>
      <c r="J139" s="135">
        <f>ROUND(I139*H139,2)</f>
        <v>0</v>
      </c>
      <c r="K139" s="131" t="s">
        <v>1</v>
      </c>
      <c r="L139" s="28"/>
      <c r="M139" s="136" t="s">
        <v>1</v>
      </c>
      <c r="N139" s="137" t="s">
        <v>35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128</v>
      </c>
      <c r="AT139" s="140" t="s">
        <v>119</v>
      </c>
      <c r="AU139" s="140" t="s">
        <v>78</v>
      </c>
      <c r="AY139" s="13" t="s">
        <v>116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3" t="s">
        <v>78</v>
      </c>
      <c r="BK139" s="141">
        <f>ROUND(I139*H139,2)</f>
        <v>0</v>
      </c>
      <c r="BL139" s="13" t="s">
        <v>128</v>
      </c>
      <c r="BM139" s="140" t="s">
        <v>168</v>
      </c>
    </row>
    <row r="140" spans="2:65" s="1" customFormat="1" ht="16.5" customHeight="1">
      <c r="B140" s="128"/>
      <c r="C140" s="129">
        <v>14</v>
      </c>
      <c r="D140" s="129" t="s">
        <v>119</v>
      </c>
      <c r="E140" s="130" t="s">
        <v>612</v>
      </c>
      <c r="F140" s="131" t="s">
        <v>589</v>
      </c>
      <c r="G140" s="132" t="s">
        <v>329</v>
      </c>
      <c r="H140" s="133">
        <v>1</v>
      </c>
      <c r="I140" s="134"/>
      <c r="J140" s="135">
        <f>ROUND(I140*H140,2)</f>
        <v>0</v>
      </c>
      <c r="K140" s="131" t="s">
        <v>1</v>
      </c>
      <c r="L140" s="28"/>
      <c r="M140" s="136" t="s">
        <v>1</v>
      </c>
      <c r="N140" s="137" t="s">
        <v>35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128</v>
      </c>
      <c r="AT140" s="140" t="s">
        <v>119</v>
      </c>
      <c r="AU140" s="140" t="s">
        <v>78</v>
      </c>
      <c r="AY140" s="13" t="s">
        <v>116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3" t="s">
        <v>78</v>
      </c>
      <c r="BK140" s="141">
        <f>ROUND(I140*H140,2)</f>
        <v>0</v>
      </c>
      <c r="BL140" s="13" t="s">
        <v>128</v>
      </c>
      <c r="BM140" s="140" t="s">
        <v>168</v>
      </c>
    </row>
    <row r="141" spans="2:65" s="1" customFormat="1" ht="16.5" customHeight="1">
      <c r="B141" s="128"/>
      <c r="C141" s="129" t="s">
        <v>169</v>
      </c>
      <c r="D141" s="129" t="s">
        <v>119</v>
      </c>
      <c r="E141" s="130" t="s">
        <v>613</v>
      </c>
      <c r="F141" s="131" t="s">
        <v>590</v>
      </c>
      <c r="G141" s="132" t="s">
        <v>329</v>
      </c>
      <c r="H141" s="133">
        <v>1</v>
      </c>
      <c r="I141" s="134"/>
      <c r="J141" s="135">
        <f>ROUND(I141*H141,2)</f>
        <v>0</v>
      </c>
      <c r="K141" s="131" t="s">
        <v>1</v>
      </c>
      <c r="L141" s="28"/>
      <c r="M141" s="136" t="s">
        <v>1</v>
      </c>
      <c r="N141" s="137" t="s">
        <v>35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128</v>
      </c>
      <c r="AT141" s="140" t="s">
        <v>119</v>
      </c>
      <c r="AU141" s="140" t="s">
        <v>78</v>
      </c>
      <c r="AY141" s="13" t="s">
        <v>116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3" t="s">
        <v>78</v>
      </c>
      <c r="BK141" s="141">
        <f>ROUND(I141*H141,2)</f>
        <v>0</v>
      </c>
      <c r="BL141" s="13" t="s">
        <v>128</v>
      </c>
      <c r="BM141" s="140" t="s">
        <v>84</v>
      </c>
    </row>
    <row r="142" spans="2:65" s="1" customFormat="1" ht="24">
      <c r="B142" s="128"/>
      <c r="C142" s="129" t="s">
        <v>123</v>
      </c>
      <c r="D142" s="129" t="s">
        <v>119</v>
      </c>
      <c r="E142" s="130" t="s">
        <v>614</v>
      </c>
      <c r="F142" s="131" t="s">
        <v>615</v>
      </c>
      <c r="G142" s="132" t="s">
        <v>329</v>
      </c>
      <c r="H142" s="133">
        <v>1</v>
      </c>
      <c r="I142" s="134"/>
      <c r="J142" s="135">
        <f>ROUND(I142*H142,2)</f>
        <v>0</v>
      </c>
      <c r="K142" s="131" t="s">
        <v>1</v>
      </c>
      <c r="L142" s="28"/>
      <c r="M142" s="152" t="s">
        <v>1</v>
      </c>
      <c r="N142" s="153" t="s">
        <v>35</v>
      </c>
      <c r="O142" s="154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AR142" s="140" t="s">
        <v>128</v>
      </c>
      <c r="AT142" s="140" t="s">
        <v>119</v>
      </c>
      <c r="AU142" s="140" t="s">
        <v>78</v>
      </c>
      <c r="AY142" s="13" t="s">
        <v>116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3" t="s">
        <v>78</v>
      </c>
      <c r="BK142" s="141">
        <f>ROUND(I142*H142,2)</f>
        <v>0</v>
      </c>
      <c r="BL142" s="13" t="s">
        <v>128</v>
      </c>
      <c r="BM142" s="140" t="s">
        <v>127</v>
      </c>
    </row>
    <row r="143" spans="2:65" s="1" customFormat="1" ht="6.95" customHeight="1"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28"/>
    </row>
  </sheetData>
  <autoFilter ref="C120:K14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10 - Chlazení - Elektromo...</vt:lpstr>
      <vt:lpstr>20 - Chlazení - Rozvaděče</vt:lpstr>
      <vt:lpstr>30 - Remodelling</vt:lpstr>
      <vt:lpstr>40 - Vzduchotechnika</vt:lpstr>
      <vt:lpstr>'10 - Chlazení - Elektromo...'!Názvy_tisku</vt:lpstr>
      <vt:lpstr>'20 - Chlazení - Rozvaděče'!Názvy_tisku</vt:lpstr>
      <vt:lpstr>'30 - Remodelling'!Názvy_tisku</vt:lpstr>
      <vt:lpstr>'40 - Vzduchotechnika'!Názvy_tisku</vt:lpstr>
      <vt:lpstr>'Rekapitulace stavby'!Názvy_tisku</vt:lpstr>
      <vt:lpstr>'10 - Chlazení - Elektromo...'!Oblast_tisku</vt:lpstr>
      <vt:lpstr>'20 - Chlazení - Rozvaděče'!Oblast_tisku</vt:lpstr>
      <vt:lpstr>'30 - Remodelling'!Oblast_tisku</vt:lpstr>
      <vt:lpstr>'40 - Vzduchotechnika'!Oblast_tisku</vt:lpstr>
      <vt:lpstr>'Rekapitulace stavby'!Oblast_tisku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Tintěra, Jiří (CCR EE)</dc:creator>
  <cp:lastModifiedBy>Josef Kudrna</cp:lastModifiedBy>
  <cp:revision/>
  <dcterms:created xsi:type="dcterms:W3CDTF">2025-06-09T10:03:50Z</dcterms:created>
  <dcterms:modified xsi:type="dcterms:W3CDTF">2025-07-24T11:16:14Z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7864bb8-b671-4bed-ba85-9478127ab5e9_Enabled">
    <vt:lpwstr>true</vt:lpwstr>
  </property>
  <property fmtid="{D5CDD505-2E9C-101B-9397-08002B2CF9AE}" pid="3" name="MSIP_Label_b7864bb8-b671-4bed-ba85-9478127ab5e9_SetDate">
    <vt:lpwstr>2025-06-30T10:33:58Z</vt:lpwstr>
  </property>
  <property fmtid="{D5CDD505-2E9C-101B-9397-08002B2CF9AE}" pid="4" name="MSIP_Label_b7864bb8-b671-4bed-ba85-9478127ab5e9_Method">
    <vt:lpwstr>Standard</vt:lpwstr>
  </property>
  <property fmtid="{D5CDD505-2E9C-101B-9397-08002B2CF9AE}" pid="5" name="MSIP_Label_b7864bb8-b671-4bed-ba85-9478127ab5e9_Name">
    <vt:lpwstr>Confidential – 2023</vt:lpwstr>
  </property>
  <property fmtid="{D5CDD505-2E9C-101B-9397-08002B2CF9AE}" pid="6" name="MSIP_Label_b7864bb8-b671-4bed-ba85-9478127ab5e9_SiteId">
    <vt:lpwstr>36839a65-7f3f-4bac-9ea4-f571f10a9a03</vt:lpwstr>
  </property>
  <property fmtid="{D5CDD505-2E9C-101B-9397-08002B2CF9AE}" pid="7" name="MSIP_Label_b7864bb8-b671-4bed-ba85-9478127ab5e9_ActionId">
    <vt:lpwstr>a93d9a4c-695e-4a21-8905-ff1edc58d6d5</vt:lpwstr>
  </property>
  <property fmtid="{D5CDD505-2E9C-101B-9397-08002B2CF9AE}" pid="8" name="MSIP_Label_b7864bb8-b671-4bed-ba85-9478127ab5e9_ContentBits">
    <vt:lpwstr>0</vt:lpwstr>
  </property>
  <property fmtid="{D5CDD505-2E9C-101B-9397-08002B2CF9AE}" pid="9" name="MSIP_Label_b7864bb8-b671-4bed-ba85-9478127ab5e9_Tag">
    <vt:lpwstr>10, 3, 0, 1</vt:lpwstr>
  </property>
  <property fmtid="{D5CDD505-2E9C-101B-9397-08002B2CF9AE}" pid="10" name="MSIP_Label_e99589be-ba95-452d-b12c-41fe24e7bf2f_Enabled">
    <vt:lpwstr>true</vt:lpwstr>
  </property>
  <property fmtid="{D5CDD505-2E9C-101B-9397-08002B2CF9AE}" pid="11" name="MSIP_Label_e99589be-ba95-452d-b12c-41fe24e7bf2f_SetDate">
    <vt:lpwstr>2025-07-22T09:34:40Z</vt:lpwstr>
  </property>
  <property fmtid="{D5CDD505-2E9C-101B-9397-08002B2CF9AE}" pid="12" name="MSIP_Label_e99589be-ba95-452d-b12c-41fe24e7bf2f_Method">
    <vt:lpwstr>Standard</vt:lpwstr>
  </property>
  <property fmtid="{D5CDD505-2E9C-101B-9397-08002B2CF9AE}" pid="13" name="MSIP_Label_e99589be-ba95-452d-b12c-41fe24e7bf2f_Name">
    <vt:lpwstr>Internal</vt:lpwstr>
  </property>
  <property fmtid="{D5CDD505-2E9C-101B-9397-08002B2CF9AE}" pid="14" name="MSIP_Label_e99589be-ba95-452d-b12c-41fe24e7bf2f_SiteId">
    <vt:lpwstr>74ca1331-8772-4afb-a136-4809764a93d9</vt:lpwstr>
  </property>
  <property fmtid="{D5CDD505-2E9C-101B-9397-08002B2CF9AE}" pid="15" name="MSIP_Label_e99589be-ba95-452d-b12c-41fe24e7bf2f_ActionId">
    <vt:lpwstr>04ea41ca-e9d3-48ef-83cf-25038e2b1889</vt:lpwstr>
  </property>
  <property fmtid="{D5CDD505-2E9C-101B-9397-08002B2CF9AE}" pid="16" name="MSIP_Label_e99589be-ba95-452d-b12c-41fe24e7bf2f_ContentBits">
    <vt:lpwstr>0</vt:lpwstr>
  </property>
  <property fmtid="{D5CDD505-2E9C-101B-9397-08002B2CF9AE}" pid="17" name="MSIP_Label_e99589be-ba95-452d-b12c-41fe24e7bf2f_Tag">
    <vt:lpwstr>10, 3, 0, 1</vt:lpwstr>
  </property>
</Properties>
</file>